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20" windowWidth="20730" windowHeight="11160" firstSheet="1" activeTab="4"/>
  </bookViews>
  <sheets>
    <sheet name="Instructions" sheetId="9" r:id="rId1"/>
    <sheet name="Identification" sheetId="1" r:id="rId2"/>
    <sheet name="Characteristics" sheetId="8" r:id="rId3"/>
    <sheet name="Equity" sheetId="13" r:id="rId4"/>
    <sheet name="Debt instruments" sheetId="18" r:id="rId5"/>
    <sheet name="METADATA" sheetId="17" state="hidden" r:id="rId6"/>
    <sheet name="Activities" sheetId="20" r:id="rId7"/>
  </sheets>
  <definedNames>
    <definedName name="_xlnm._FilterDatabase" localSheetId="4" hidden="1">'Debt instruments'!$F$26:$G$272</definedName>
    <definedName name="ENDDDATE">METADATA!$C$28</definedName>
    <definedName name="FISCALYEAR">METADATA!$D$2</definedName>
    <definedName name="FlatData">#REF!</definedName>
    <definedName name="STARTDATE">METADATA!$C$27</definedName>
  </definedNames>
  <calcPr calcId="12451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8"/>
  <c r="U4" i="13" l="1"/>
  <c r="T4"/>
  <c r="S4"/>
  <c r="R4"/>
  <c r="Q4"/>
  <c r="P4"/>
  <c r="O4"/>
  <c r="N4"/>
  <c r="I4"/>
  <c r="H4"/>
  <c r="G4"/>
  <c r="F4"/>
  <c r="F18"/>
  <c r="K4" i="18" l="1"/>
  <c r="J4"/>
  <c r="I4"/>
  <c r="H4"/>
  <c r="M4" i="13"/>
  <c r="L4"/>
  <c r="K4"/>
  <c r="J4"/>
  <c r="B22" i="8" l="1"/>
  <c r="B12"/>
  <c r="A3" i="1"/>
  <c r="A3" i="9"/>
  <c r="K3" i="18"/>
  <c r="J3"/>
  <c r="I3"/>
  <c r="H3"/>
  <c r="G3"/>
  <c r="G18" i="13"/>
  <c r="T3" l="1"/>
  <c r="S3"/>
  <c r="R3"/>
  <c r="Q3"/>
  <c r="P3"/>
  <c r="O3"/>
  <c r="M3"/>
  <c r="L3"/>
  <c r="K3"/>
  <c r="J3"/>
  <c r="I3"/>
  <c r="H3"/>
  <c r="G3"/>
  <c r="F3"/>
  <c r="J16" i="18" l="1"/>
  <c r="J17"/>
  <c r="J18"/>
  <c r="J10"/>
  <c r="J11"/>
  <c r="J12"/>
  <c r="J13"/>
  <c r="O11" i="13"/>
  <c r="P11"/>
  <c r="O12"/>
  <c r="P12"/>
  <c r="O13"/>
  <c r="P13"/>
  <c r="O14"/>
  <c r="P14"/>
  <c r="O15"/>
  <c r="P15"/>
  <c r="O16"/>
  <c r="P16"/>
  <c r="O17"/>
  <c r="P17"/>
  <c r="I11"/>
  <c r="I12"/>
  <c r="I13"/>
  <c r="I14"/>
  <c r="I15"/>
  <c r="S17" l="1"/>
  <c r="S14"/>
  <c r="S13"/>
  <c r="S11"/>
  <c r="S16"/>
  <c r="S12"/>
  <c r="S15"/>
  <c r="B1"/>
  <c r="J15" i="18" l="1"/>
  <c r="I16" i="13" l="1"/>
  <c r="P10" l="1"/>
  <c r="P9"/>
  <c r="I10"/>
  <c r="J9" i="18"/>
  <c r="H18" i="13" l="1"/>
  <c r="J18"/>
  <c r="K18"/>
  <c r="N18"/>
  <c r="D9"/>
  <c r="I17"/>
  <c r="D10" l="1"/>
  <c r="D16"/>
  <c r="D17"/>
  <c r="D15"/>
  <c r="P18"/>
  <c r="U14" l="1"/>
  <c r="U11"/>
  <c r="U15"/>
  <c r="U12"/>
  <c r="U16"/>
  <c r="U13"/>
  <c r="U17"/>
  <c r="U10"/>
  <c r="U9"/>
  <c r="D18"/>
  <c r="U18" l="1"/>
  <c r="M18" l="1"/>
  <c r="O9"/>
  <c r="L18"/>
  <c r="O10"/>
  <c r="T18"/>
  <c r="H5" i="18"/>
  <c r="I5" s="1"/>
  <c r="R18" i="13" l="1"/>
  <c r="S10"/>
  <c r="O18"/>
  <c r="F20" i="17"/>
  <c r="F21"/>
  <c r="F19"/>
  <c r="M3" l="1"/>
  <c r="E52" i="8" s="1"/>
  <c r="F52" s="1"/>
  <c r="M4" i="17"/>
  <c r="E53" i="8" s="1"/>
  <c r="F53" s="1"/>
  <c r="M5" i="17"/>
  <c r="E54" i="8" s="1"/>
  <c r="F54" s="1"/>
  <c r="M6" i="17"/>
  <c r="E55" i="8" s="1"/>
  <c r="F55" s="1"/>
  <c r="M7" i="17"/>
  <c r="E56" i="8" s="1"/>
  <c r="F56" s="1"/>
  <c r="M8" i="17"/>
  <c r="E57" i="8" s="1"/>
  <c r="F57" s="1"/>
  <c r="M9" i="17"/>
  <c r="E58" i="8" s="1"/>
  <c r="F58" s="1"/>
  <c r="M10" i="17"/>
  <c r="E59" i="8" s="1"/>
  <c r="F59" s="1"/>
  <c r="M11" i="17"/>
  <c r="E60" i="8" s="1"/>
  <c r="F60" s="1"/>
  <c r="M12" i="17"/>
  <c r="E61" i="8" s="1"/>
  <c r="F61" s="1"/>
  <c r="M13" i="17"/>
  <c r="E62" i="8" s="1"/>
  <c r="F62" s="1"/>
  <c r="M14" i="17"/>
  <c r="E63" i="8" s="1"/>
  <c r="F63" s="1"/>
  <c r="M15" i="17"/>
  <c r="E64" i="8" s="1"/>
  <c r="F64" s="1"/>
  <c r="M16" i="17"/>
  <c r="E65" i="8" s="1"/>
  <c r="F65" s="1"/>
  <c r="M17" i="17"/>
  <c r="E66" i="8" s="1"/>
  <c r="F66" s="1"/>
  <c r="M18" i="17"/>
  <c r="E67" i="8" s="1"/>
  <c r="F67" s="1"/>
  <c r="M19" i="17"/>
  <c r="E68" i="8" s="1"/>
  <c r="F68" s="1"/>
  <c r="M20" i="17"/>
  <c r="E69" i="8" s="1"/>
  <c r="F69" s="1"/>
  <c r="M21" i="17"/>
  <c r="E70" i="8" s="1"/>
  <c r="F70" s="1"/>
  <c r="M22" i="17"/>
  <c r="E71" i="8" s="1"/>
  <c r="F71" s="1"/>
  <c r="M23" i="17"/>
  <c r="E72" i="8" s="1"/>
  <c r="F72" s="1"/>
  <c r="M24" i="17"/>
  <c r="E73" i="8" s="1"/>
  <c r="F73" s="1"/>
  <c r="M25" i="17"/>
  <c r="E74" i="8" s="1"/>
  <c r="F74" s="1"/>
  <c r="M26" i="17"/>
  <c r="E75" i="8" s="1"/>
  <c r="F75" s="1"/>
  <c r="M27" i="17"/>
  <c r="E76" i="8" s="1"/>
  <c r="F76" s="1"/>
  <c r="M28" i="17"/>
  <c r="E77" i="8" s="1"/>
  <c r="F77" s="1"/>
  <c r="M29" i="17"/>
  <c r="E78" i="8" s="1"/>
  <c r="F78" s="1"/>
  <c r="M30" i="17"/>
  <c r="E79" i="8" s="1"/>
  <c r="F79" s="1"/>
  <c r="M31" i="17"/>
  <c r="E80" i="8" s="1"/>
  <c r="F80" s="1"/>
  <c r="M32" i="17"/>
  <c r="E81" i="8" s="1"/>
  <c r="F81" s="1"/>
  <c r="M33" i="17"/>
  <c r="E82" i="8" s="1"/>
  <c r="F82" s="1"/>
  <c r="M34" i="17"/>
  <c r="E83" i="8" s="1"/>
  <c r="F83" s="1"/>
  <c r="M35" i="17"/>
  <c r="E84" i="8" s="1"/>
  <c r="F84" s="1"/>
  <c r="M36" i="17"/>
  <c r="E85" i="8" s="1"/>
  <c r="F85" s="1"/>
  <c r="M37" i="17"/>
  <c r="E86" i="8" s="1"/>
  <c r="F86" s="1"/>
  <c r="M38" i="17"/>
  <c r="E87" i="8" s="1"/>
  <c r="F87" s="1"/>
  <c r="M39" i="17"/>
  <c r="E88" i="8" s="1"/>
  <c r="F88" s="1"/>
  <c r="M40" i="17"/>
  <c r="E89" i="8" s="1"/>
  <c r="F89" s="1"/>
  <c r="M41" i="17"/>
  <c r="E90" i="8" s="1"/>
  <c r="F90" s="1"/>
  <c r="M42" i="17"/>
  <c r="E91" i="8" s="1"/>
  <c r="F91" s="1"/>
  <c r="M43" i="17"/>
  <c r="E92" i="8" s="1"/>
  <c r="F92" s="1"/>
  <c r="M44" i="17"/>
  <c r="E93" i="8" s="1"/>
  <c r="F93" s="1"/>
  <c r="M45" i="17"/>
  <c r="E94" i="8" s="1"/>
  <c r="F94" s="1"/>
  <c r="M46" i="17"/>
  <c r="E95" i="8" s="1"/>
  <c r="F95" s="1"/>
  <c r="M47" i="17"/>
  <c r="E96" i="8" s="1"/>
  <c r="F96" s="1"/>
  <c r="M48" i="17"/>
  <c r="E97" i="8" s="1"/>
  <c r="F97" s="1"/>
  <c r="M49" i="17"/>
  <c r="E98" i="8" s="1"/>
  <c r="F98" s="1"/>
  <c r="M50" i="17"/>
  <c r="E99" i="8" s="1"/>
  <c r="F99" s="1"/>
  <c r="M51" i="17"/>
  <c r="E100" i="8" s="1"/>
  <c r="F100" s="1"/>
  <c r="M52" i="17"/>
  <c r="E101" i="8" s="1"/>
  <c r="F101" s="1"/>
  <c r="M53" i="17"/>
  <c r="E102" i="8" s="1"/>
  <c r="F102" s="1"/>
  <c r="M54" i="17"/>
  <c r="E103" i="8" s="1"/>
  <c r="F103" s="1"/>
  <c r="M55" i="17"/>
  <c r="E104" i="8" s="1"/>
  <c r="F104" s="1"/>
  <c r="M56" i="17"/>
  <c r="E105" i="8" s="1"/>
  <c r="F105" s="1"/>
  <c r="M57" i="17"/>
  <c r="E106" i="8" s="1"/>
  <c r="F106" s="1"/>
  <c r="M58" i="17"/>
  <c r="E107" i="8" s="1"/>
  <c r="F107" s="1"/>
  <c r="M59" i="17"/>
  <c r="E108" i="8" s="1"/>
  <c r="F108" s="1"/>
  <c r="M60" i="17"/>
  <c r="E109" i="8" s="1"/>
  <c r="F109" s="1"/>
  <c r="M61" i="17"/>
  <c r="E110" i="8" s="1"/>
  <c r="F110" s="1"/>
  <c r="M62" i="17"/>
  <c r="E111" i="8" s="1"/>
  <c r="F111" s="1"/>
  <c r="M63" i="17"/>
  <c r="E112" i="8" s="1"/>
  <c r="F112" s="1"/>
  <c r="M64" i="17"/>
  <c r="E113" i="8" s="1"/>
  <c r="F113" s="1"/>
  <c r="M65" i="17"/>
  <c r="E114" i="8" s="1"/>
  <c r="F114" s="1"/>
  <c r="M66" i="17"/>
  <c r="E115" i="8" s="1"/>
  <c r="F115" s="1"/>
  <c r="M67" i="17"/>
  <c r="E116" i="8" s="1"/>
  <c r="F116" s="1"/>
  <c r="M68" i="17"/>
  <c r="E117" i="8" s="1"/>
  <c r="F117" s="1"/>
  <c r="M69" i="17"/>
  <c r="E118" i="8" s="1"/>
  <c r="F118" s="1"/>
  <c r="M70" i="17"/>
  <c r="E119" i="8" s="1"/>
  <c r="F119" s="1"/>
  <c r="M71" i="17"/>
  <c r="E120" i="8" s="1"/>
  <c r="F120" s="1"/>
  <c r="M72" i="17"/>
  <c r="E121" i="8" s="1"/>
  <c r="F121" s="1"/>
  <c r="M73" i="17"/>
  <c r="E122" i="8" s="1"/>
  <c r="F122" s="1"/>
  <c r="M74" i="17"/>
  <c r="E123" i="8" s="1"/>
  <c r="F123" s="1"/>
  <c r="M75" i="17"/>
  <c r="E124" i="8" s="1"/>
  <c r="F124" s="1"/>
  <c r="M76" i="17"/>
  <c r="E125" i="8" s="1"/>
  <c r="F125" s="1"/>
  <c r="M77" i="17"/>
  <c r="E126" i="8" s="1"/>
  <c r="F126" s="1"/>
  <c r="M78" i="17"/>
  <c r="E127" i="8" s="1"/>
  <c r="F127" s="1"/>
  <c r="M79" i="17"/>
  <c r="E128" i="8" s="1"/>
  <c r="F128" s="1"/>
  <c r="M80" i="17"/>
  <c r="E129" i="8" s="1"/>
  <c r="F129" s="1"/>
  <c r="M81" i="17"/>
  <c r="E130" i="8" s="1"/>
  <c r="F130" s="1"/>
  <c r="M82" i="17"/>
  <c r="E131" i="8" s="1"/>
  <c r="F131" s="1"/>
  <c r="M83" i="17"/>
  <c r="E132" i="8" s="1"/>
  <c r="F132" s="1"/>
  <c r="M84" i="17"/>
  <c r="E133" i="8" s="1"/>
  <c r="F133" s="1"/>
  <c r="M85" i="17"/>
  <c r="E134" i="8" s="1"/>
  <c r="F134" s="1"/>
  <c r="M86" i="17"/>
  <c r="E135" i="8" s="1"/>
  <c r="F135" s="1"/>
  <c r="M2" i="17"/>
  <c r="E51" i="8" s="1"/>
  <c r="F51" s="1"/>
  <c r="K5" i="13" l="1"/>
  <c r="I9"/>
  <c r="I18" s="1"/>
  <c r="Q18"/>
  <c r="S9" l="1"/>
  <c r="S18" s="1"/>
</calcChain>
</file>

<file path=xl/sharedStrings.xml><?xml version="1.0" encoding="utf-8"?>
<sst xmlns="http://schemas.openxmlformats.org/spreadsheetml/2006/main" count="1572" uniqueCount="868">
  <si>
    <t>Foreign Direct Investment Survey</t>
  </si>
  <si>
    <t>Reporting Instructions</t>
  </si>
  <si>
    <t>Questionnaire on FDI flows and stocks</t>
  </si>
  <si>
    <t>Possible legal organizations</t>
  </si>
  <si>
    <t>Forestry and logging</t>
  </si>
  <si>
    <t>Crop and animal production, hunting and related service activities</t>
  </si>
  <si>
    <t>01</t>
  </si>
  <si>
    <t>02</t>
  </si>
  <si>
    <t>Fishing and aquaculture</t>
  </si>
  <si>
    <t>03</t>
  </si>
  <si>
    <t>Mining of coal and lignite</t>
  </si>
  <si>
    <t>05</t>
  </si>
  <si>
    <t>Extraction of crude petroleum and natural gas</t>
  </si>
  <si>
    <t>Mining of metal ores</t>
  </si>
  <si>
    <t>Other mining and quarrying</t>
  </si>
  <si>
    <t>06</t>
  </si>
  <si>
    <t>07</t>
  </si>
  <si>
    <t>08</t>
  </si>
  <si>
    <t>Mining support service activities</t>
  </si>
  <si>
    <t>Manufacture of food products</t>
  </si>
  <si>
    <t>Manufacture of beverages</t>
  </si>
  <si>
    <t>Manufacture of tobacco products</t>
  </si>
  <si>
    <t>09</t>
  </si>
  <si>
    <t>11</t>
  </si>
  <si>
    <t>12</t>
  </si>
  <si>
    <t>13</t>
  </si>
  <si>
    <t>14</t>
  </si>
  <si>
    <t>15</t>
  </si>
  <si>
    <t>16</t>
  </si>
  <si>
    <t>17</t>
  </si>
  <si>
    <t>18</t>
  </si>
  <si>
    <t>19</t>
  </si>
  <si>
    <t>20</t>
  </si>
  <si>
    <t>21</t>
  </si>
  <si>
    <t>22</t>
  </si>
  <si>
    <t>23</t>
  </si>
  <si>
    <t>24</t>
  </si>
  <si>
    <t>Manufacture of textiles</t>
  </si>
  <si>
    <t>Manufacture of wearing apparel</t>
  </si>
  <si>
    <t>Manufacture of leather and related products</t>
  </si>
  <si>
    <t>Manufacture of paper and paper products</t>
  </si>
  <si>
    <t>Manufacture of wood and of products of wood and cork, except furniture; manufacture of articles of straw and plaiting materials</t>
  </si>
  <si>
    <t>Printing and reproduction of recorded media</t>
  </si>
  <si>
    <t>Manufacture of coke and refined petroleum products</t>
  </si>
  <si>
    <t>Manufacture of chemicals and chemical products</t>
  </si>
  <si>
    <t>Manufacture of pharmaceuticals, medicinal chemical and botanical products</t>
  </si>
  <si>
    <t>Manufacture of rubber and plastics products</t>
  </si>
  <si>
    <t>Manufacture of other non-metallic mineral products</t>
  </si>
  <si>
    <t>Manufacture of basic metals</t>
  </si>
  <si>
    <t>25</t>
  </si>
  <si>
    <t>26</t>
  </si>
  <si>
    <t>Manufacture of fabricated metal products, except machinery and equipment</t>
  </si>
  <si>
    <t>Manufacture of computer, electronic and optical products</t>
  </si>
  <si>
    <t>Manufacture of electrical equipment</t>
  </si>
  <si>
    <t>Manufacture of machinery and equipment n.e.c.</t>
  </si>
  <si>
    <t>Manufacture of motor vehicles, trailers and semi-trailers</t>
  </si>
  <si>
    <t>27</t>
  </si>
  <si>
    <t>28</t>
  </si>
  <si>
    <t>29</t>
  </si>
  <si>
    <t>30</t>
  </si>
  <si>
    <t>Manufacture of other transport equipment</t>
  </si>
  <si>
    <t>Manufacture of furniture</t>
  </si>
  <si>
    <t>Other manufacturing</t>
  </si>
  <si>
    <t>Repair and installation of machinery and equipment</t>
  </si>
  <si>
    <t>31</t>
  </si>
  <si>
    <t>32</t>
  </si>
  <si>
    <t>33</t>
  </si>
  <si>
    <t>Electricity, gas, steam and air conditioning supply</t>
  </si>
  <si>
    <t>Water collection, treatment and supply</t>
  </si>
  <si>
    <t>35</t>
  </si>
  <si>
    <t>36</t>
  </si>
  <si>
    <t>Sewerage</t>
  </si>
  <si>
    <t>Waste collection, treatment and disposal activities; materials recovery</t>
  </si>
  <si>
    <t>Remediation activities and other waste management services</t>
  </si>
  <si>
    <t>37</t>
  </si>
  <si>
    <t>38</t>
  </si>
  <si>
    <t>39</t>
  </si>
  <si>
    <t>41</t>
  </si>
  <si>
    <t>42</t>
  </si>
  <si>
    <t>43</t>
  </si>
  <si>
    <t>Construction of buildings</t>
  </si>
  <si>
    <t>Civil engineering</t>
  </si>
  <si>
    <t>Specialized construction activities</t>
  </si>
  <si>
    <t>Wholesale and retail trade and repair of motor vehicles and motorcycles</t>
  </si>
  <si>
    <t>45</t>
  </si>
  <si>
    <t>Wholesale trade, except of motor vehicles and motorcycles</t>
  </si>
  <si>
    <t>Retail trade, except of motor vehicles and motorcycles</t>
  </si>
  <si>
    <t>46</t>
  </si>
  <si>
    <t>47</t>
  </si>
  <si>
    <t>49</t>
  </si>
  <si>
    <t>50</t>
  </si>
  <si>
    <t>51</t>
  </si>
  <si>
    <t>52</t>
  </si>
  <si>
    <t>Land transport and transport via pipelines</t>
  </si>
  <si>
    <t>Water transport</t>
  </si>
  <si>
    <t>Air transport</t>
  </si>
  <si>
    <t>Warehousing and support activities for transportation</t>
  </si>
  <si>
    <t>Postal and courier activities</t>
  </si>
  <si>
    <t>53</t>
  </si>
  <si>
    <t>Accommodation</t>
  </si>
  <si>
    <t>Food and beverage service activities</t>
  </si>
  <si>
    <t>55</t>
  </si>
  <si>
    <t>56</t>
  </si>
  <si>
    <t>58</t>
  </si>
  <si>
    <t>59</t>
  </si>
  <si>
    <t>Publishing activities</t>
  </si>
  <si>
    <t>Motion picture, video and television programme and music publishing activities production, sound recording</t>
  </si>
  <si>
    <t>60</t>
  </si>
  <si>
    <t>61</t>
  </si>
  <si>
    <t>62</t>
  </si>
  <si>
    <t>63</t>
  </si>
  <si>
    <t>64</t>
  </si>
  <si>
    <t>Programming and broadcasting activities</t>
  </si>
  <si>
    <t>Telecommunications</t>
  </si>
  <si>
    <t>Computer programming, consultancy and related activities</t>
  </si>
  <si>
    <t>Information service activities</t>
  </si>
  <si>
    <t>65</t>
  </si>
  <si>
    <t>Financial service activities, except insurance and pension funding</t>
  </si>
  <si>
    <t>Insurance, reinsurance and pension funding, except compulsory social security</t>
  </si>
  <si>
    <t>Activities auxiliary to financial service and insurance activities</t>
  </si>
  <si>
    <t>Real estate activities</t>
  </si>
  <si>
    <t>68</t>
  </si>
  <si>
    <t>69</t>
  </si>
  <si>
    <t>70</t>
  </si>
  <si>
    <t>71</t>
  </si>
  <si>
    <t>72</t>
  </si>
  <si>
    <t>73</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</si>
  <si>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</si>
  <si>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</si>
  <si>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</si>
  <si>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</si>
  <si>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</si>
  <si>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</si>
  <si>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74</t>
  </si>
  <si>
    <t>Veterinary activities</t>
  </si>
  <si>
    <t>75</t>
  </si>
  <si>
    <t>77</t>
  </si>
  <si>
    <t>Rental and leasing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</si>
  <si>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</si>
  <si>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</si>
  <si>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</si>
  <si>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</si>
  <si>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</si>
  <si>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78</t>
  </si>
  <si>
    <t>79</t>
  </si>
  <si>
    <t>80</t>
  </si>
  <si>
    <t>81</t>
  </si>
  <si>
    <t>82</t>
  </si>
  <si>
    <t>Public administration and defence; compulsory social security</t>
  </si>
  <si>
    <t>84</t>
  </si>
  <si>
    <t>Education</t>
  </si>
  <si>
    <t>85</t>
  </si>
  <si>
    <t>Human health activities</t>
  </si>
  <si>
    <t>86</t>
  </si>
  <si>
    <t>Residential care activities</t>
  </si>
  <si>
    <t>Social work activities without accommodation</t>
  </si>
  <si>
    <t>87</t>
  </si>
  <si>
    <t>88</t>
  </si>
  <si>
    <t>90</t>
  </si>
  <si>
    <t>91</t>
  </si>
  <si>
    <t>92</t>
  </si>
  <si>
    <t>93</t>
  </si>
  <si>
    <t>Creative, arts and entertainment activities</t>
  </si>
  <si>
    <t>Libraries, archives, museums and other cultural activities</t>
  </si>
  <si>
    <t>Gambling and betting activities</t>
  </si>
  <si>
    <t>Sports activities and amusement and recreation activities</t>
  </si>
  <si>
    <t>Activities of membership organizations</t>
  </si>
  <si>
    <t>94</t>
  </si>
  <si>
    <t>95</t>
  </si>
  <si>
    <t>96</t>
  </si>
  <si>
    <t>Repair of computers and personal and household goods</t>
  </si>
  <si>
    <t>Other personal service activities</t>
  </si>
  <si>
    <t>Person who should be contacted by DICA if any queries arise regarding the information provided:</t>
  </si>
  <si>
    <t>MMK</t>
  </si>
  <si>
    <t>USD</t>
  </si>
  <si>
    <t>Fiscal Year:</t>
  </si>
  <si>
    <t>Currencies</t>
  </si>
  <si>
    <t>US Dollar</t>
  </si>
  <si>
    <t>Kyat</t>
  </si>
  <si>
    <t>DICA Use Only</t>
  </si>
  <si>
    <t>Company registration details:</t>
  </si>
  <si>
    <t>Date of first registration:</t>
  </si>
  <si>
    <t>Type of Organization</t>
  </si>
  <si>
    <t>Hundred Percent (100%) Ownership</t>
  </si>
  <si>
    <t>Joint Venture (JV)</t>
  </si>
  <si>
    <t>Build, Operate and Transfer (BOT) contract</t>
  </si>
  <si>
    <t>Cut, Manufacturing &amp; Packaging (CMP) contract</t>
  </si>
  <si>
    <t>Profit Sharing Contract (PSC)</t>
  </si>
  <si>
    <t>Production Sharing Contract (PSC)</t>
  </si>
  <si>
    <t>Improved Petroleum Recovery Contract</t>
  </si>
  <si>
    <t>Branch</t>
  </si>
  <si>
    <t>1</t>
  </si>
  <si>
    <t>2</t>
  </si>
  <si>
    <t>3</t>
  </si>
  <si>
    <t>DICA with an MIC permit</t>
  </si>
  <si>
    <t>DICA without an MIC permit</t>
  </si>
  <si>
    <t>SEZ</t>
  </si>
  <si>
    <t>Registration intitution</t>
  </si>
  <si>
    <t>Net profit before tax</t>
  </si>
  <si>
    <t>Increase in the value of the equity due to</t>
  </si>
  <si>
    <t>other changes</t>
  </si>
  <si>
    <t>during</t>
  </si>
  <si>
    <t>Contact Name:</t>
  </si>
  <si>
    <t>Telephone Number:</t>
  </si>
  <si>
    <t>E-mail:</t>
  </si>
  <si>
    <t>Fax number:</t>
  </si>
  <si>
    <t>Name of person completing this form:</t>
  </si>
  <si>
    <t>Number of persons employed at the beginning of FY</t>
  </si>
  <si>
    <t>Company name:</t>
  </si>
  <si>
    <t>Address details:</t>
  </si>
  <si>
    <t>Township:</t>
  </si>
  <si>
    <t>Name of Data Entry Officer:</t>
  </si>
  <si>
    <t>Date of Reception:</t>
  </si>
  <si>
    <t>Date of submission:</t>
  </si>
  <si>
    <t>State/Region</t>
  </si>
  <si>
    <t>4.1</t>
  </si>
  <si>
    <t>4.2</t>
  </si>
  <si>
    <t>4.3</t>
  </si>
  <si>
    <t>5.1</t>
  </si>
  <si>
    <t>5.2</t>
  </si>
  <si>
    <t>Region/State</t>
  </si>
  <si>
    <t>Company registration number
in DICA Register:</t>
  </si>
  <si>
    <t>Thaninthayi</t>
  </si>
  <si>
    <t>Mon</t>
  </si>
  <si>
    <t>Yangon</t>
  </si>
  <si>
    <t>Ayeyarwaddy</t>
  </si>
  <si>
    <t>Kayin</t>
  </si>
  <si>
    <t>Bago</t>
  </si>
  <si>
    <t>Rakhine</t>
  </si>
  <si>
    <t>Magwe</t>
  </si>
  <si>
    <t>Mandalay</t>
  </si>
  <si>
    <t>Kayah</t>
  </si>
  <si>
    <t>Shan</t>
  </si>
  <si>
    <t>Sagaing</t>
  </si>
  <si>
    <t>Chin</t>
  </si>
  <si>
    <t>Kachin</t>
  </si>
  <si>
    <t>4=1+2+3</t>
  </si>
  <si>
    <t>Information about the survey</t>
  </si>
  <si>
    <t>2016-2017</t>
  </si>
  <si>
    <t>Assistance</t>
  </si>
  <si>
    <t>Company also registered as:</t>
  </si>
  <si>
    <t>Having an MIC permit</t>
  </si>
  <si>
    <t>Belonging to a SEZ</t>
  </si>
  <si>
    <t>Other registration</t>
  </si>
  <si>
    <r>
      <t xml:space="preserve">If the answer to question 1 is </t>
    </r>
    <r>
      <rPr>
        <b/>
        <i/>
        <sz val="10"/>
        <rFont val="Times New Roman"/>
        <family val="1"/>
      </rPr>
      <t>No</t>
    </r>
    <r>
      <rPr>
        <sz val="10"/>
        <rFont val="Times New Roman"/>
        <family val="1"/>
      </rPr>
      <t xml:space="preserve">, you have no more question to answer. 
If the answer is </t>
    </r>
    <r>
      <rPr>
        <b/>
        <i/>
        <sz val="10"/>
        <rFont val="Times New Roman"/>
        <family val="1"/>
      </rPr>
      <t>Yes</t>
    </r>
    <r>
      <rPr>
        <sz val="10"/>
        <rFont val="Times New Roman"/>
        <family val="1"/>
      </rPr>
      <t>, please fill in the following tables.</t>
    </r>
  </si>
  <si>
    <t>2.1</t>
  </si>
  <si>
    <t>2.2</t>
  </si>
  <si>
    <t>2.3</t>
  </si>
  <si>
    <t>2.4</t>
  </si>
  <si>
    <t>3.1</t>
  </si>
  <si>
    <r>
      <t xml:space="preserve">A </t>
    </r>
    <r>
      <rPr>
        <b/>
        <sz val="10"/>
        <rFont val="Times New Roman"/>
        <family val="1"/>
      </rPr>
      <t>non-resident</t>
    </r>
    <r>
      <rPr>
        <sz val="10"/>
        <rFont val="Times New Roman"/>
        <family val="1"/>
      </rPr>
      <t xml:space="preserve"> is an individual, enterprise, or other organization located in a country other than Myanmar.
Enterprises located in Myanmar which are branches and subsidiaries of non-resident companies are regarded as residents of Myanmar.
Myanmar individuals living abroad should  be treated as non-residents, while foreigners living in Myanmar should be treated as residents.</t>
    </r>
  </si>
  <si>
    <r>
      <rPr>
        <b/>
        <sz val="10"/>
        <rFont val="Times New Roman"/>
        <family val="1"/>
      </rPr>
      <t>Equity</t>
    </r>
    <r>
      <rPr>
        <sz val="10"/>
        <rFont val="Times New Roman"/>
        <family val="1"/>
      </rPr>
      <t xml:space="preserve"> includes shares (stocks) and other equity, such as investment in </t>
    </r>
    <r>
      <rPr>
        <i/>
        <sz val="10"/>
        <rFont val="Times New Roman"/>
        <family val="1"/>
      </rPr>
      <t>branches</t>
    </r>
    <r>
      <rPr>
        <sz val="10"/>
        <rFont val="Times New Roman"/>
        <family val="1"/>
      </rPr>
      <t xml:space="preserve">and </t>
    </r>
    <r>
      <rPr>
        <i/>
        <sz val="10"/>
        <rFont val="Times New Roman"/>
        <family val="1"/>
      </rPr>
      <t>joint ventures.</t>
    </r>
    <r>
      <rPr>
        <sz val="10"/>
        <rFont val="Times New Roman"/>
        <family val="1"/>
      </rPr>
      <t xml:space="preserve">
Non-voting preferred shares (preference stocks) should not be recorded as equity but considered as bonds and therefore classified as debt instruments.
Total equity includes share capital, retained earnings and revaluation reserve.</t>
    </r>
  </si>
  <si>
    <r>
      <rPr>
        <b/>
        <sz val="10"/>
        <rFont val="Times New Roman"/>
        <family val="1"/>
      </rPr>
      <t>Branche</t>
    </r>
    <r>
      <rPr>
        <sz val="10"/>
        <rFont val="Times New Roman"/>
        <family val="1"/>
      </rPr>
      <t>s are wholly or jointly owned unincorporated enterprises.</t>
    </r>
  </si>
  <si>
    <r>
      <rPr>
        <b/>
        <sz val="10"/>
        <rFont val="Times New Roman"/>
        <family val="1"/>
      </rPr>
      <t>Equity in unincorporated enterprises</t>
    </r>
    <r>
      <rPr>
        <sz val="10"/>
        <rFont val="Times New Roman"/>
        <family val="1"/>
      </rPr>
      <t xml:space="preserve"> equals the net worth of the enterprise, measured as enterprise’s fixed assets, investments and current assets (excluding amounts due from their owners) minus enterprise’s liabilities to third parties.</t>
    </r>
  </si>
  <si>
    <r>
      <rPr>
        <b/>
        <sz val="10"/>
        <rFont val="Times New Roman"/>
        <family val="1"/>
      </rPr>
      <t>Taxes on profits</t>
    </r>
    <r>
      <rPr>
        <sz val="10"/>
        <rFont val="Times New Roman"/>
        <family val="1"/>
      </rPr>
      <t xml:space="preserve"> should be reported on a due for payment basis and without penalties.</t>
    </r>
  </si>
  <si>
    <r>
      <rPr>
        <b/>
        <sz val="10"/>
        <rFont val="Times New Roman"/>
        <family val="1"/>
      </rPr>
      <t>Dividends</t>
    </r>
    <r>
      <rPr>
        <sz val="10"/>
        <rFont val="Times New Roman"/>
        <family val="1"/>
      </rPr>
      <t xml:space="preserve"> and </t>
    </r>
    <r>
      <rPr>
        <b/>
        <sz val="10"/>
        <rFont val="Times New Roman"/>
        <family val="1"/>
      </rPr>
      <t>remitted profits</t>
    </r>
    <r>
      <rPr>
        <sz val="10"/>
        <rFont val="Times New Roman"/>
        <family val="1"/>
      </rPr>
      <t xml:space="preserve"> refer to income earned from the ownership of shares in incorporated companies or equivalent equity ownership of unincorporated branches and joint ventures. </t>
    </r>
  </si>
  <si>
    <r>
      <rPr>
        <i/>
        <sz val="10"/>
        <rFont val="Times New Roman"/>
        <family val="1"/>
      </rPr>
      <t>Main</t>
    </r>
    <r>
      <rPr>
        <sz val="10"/>
        <rFont val="Times New Roman"/>
        <family val="1"/>
      </rPr>
      <t xml:space="preserve"> </t>
    </r>
    <r>
      <rPr>
        <i/>
        <sz val="10"/>
        <rFont val="Times New Roman"/>
        <family val="1"/>
      </rPr>
      <t>economic activity
(Please describe)</t>
    </r>
  </si>
  <si>
    <t>Row 4.2</t>
  </si>
  <si>
    <t>Should be reported here the transactions of non-residents owners or shareholders who are not director investors, that is to say who own less than 10% of the equity.</t>
  </si>
  <si>
    <r>
      <t>D</t>
    </r>
    <r>
      <rPr>
        <i/>
        <sz val="9"/>
        <rFont val="Times New Roman"/>
        <family val="1"/>
      </rPr>
      <t>irect investors</t>
    </r>
    <r>
      <rPr>
        <sz val="9"/>
        <rFont val="Times New Roman"/>
        <family val="1"/>
      </rPr>
      <t>:</t>
    </r>
  </si>
  <si>
    <r>
      <t xml:space="preserve">Other </t>
    </r>
    <r>
      <rPr>
        <i/>
        <sz val="9"/>
        <rFont val="Times New Roman"/>
        <family val="1"/>
      </rPr>
      <t>non-residents</t>
    </r>
  </si>
  <si>
    <t>Type of owner/shareholder</t>
  </si>
  <si>
    <t>If additional rows are needed in Tables 4 and 5, please add them.</t>
  </si>
  <si>
    <t>Country of residence of the direct investor</t>
  </si>
  <si>
    <t>Type of creditors</t>
  </si>
  <si>
    <r>
      <rPr>
        <b/>
        <sz val="10"/>
        <rFont val="Times New Roman"/>
        <family val="1"/>
      </rPr>
      <t>Interest</t>
    </r>
    <r>
      <rPr>
        <i/>
        <sz val="10"/>
        <rFont val="Times New Roman"/>
        <family val="1"/>
      </rPr>
      <t xml:space="preserve"> </t>
    </r>
    <r>
      <rPr>
        <sz val="10"/>
        <rFont val="Times New Roman"/>
        <family val="1"/>
      </rPr>
      <t>refers to income earned from the ownership of non-equity financial assets, such as loans.</t>
    </r>
  </si>
  <si>
    <r>
      <t>If you need more detail about this classification, please refer to</t>
    </r>
    <r>
      <rPr>
        <sz val="10"/>
        <color rgb="FFFF0000"/>
        <rFont val="Times New Roman"/>
        <family val="1"/>
      </rPr>
      <t xml:space="preserve"> </t>
    </r>
    <r>
      <rPr>
        <sz val="10"/>
        <rFont val="Times New Roman"/>
        <family val="1"/>
      </rPr>
      <t>webpage: https://unstats.un.org/unsd/cr/registry/isic-4.asp</t>
    </r>
  </si>
  <si>
    <t>Agriculture, forestry and fishing</t>
  </si>
  <si>
    <t>Mining and quarrying</t>
  </si>
  <si>
    <t>Manufacturing</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</si>
  <si>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</si>
  <si>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</si>
  <si>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</si>
  <si>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</si>
  <si>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</si>
  <si>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</si>
  <si>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</si>
  <si>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Professional, scientific and technical activities</t>
  </si>
  <si>
    <t>Administrative and support service activities</t>
  </si>
  <si>
    <t>Human health and social work activities</t>
  </si>
  <si>
    <t>Arts, entertainment and recreation</t>
  </si>
  <si>
    <t>Other service activities</t>
  </si>
  <si>
    <r>
      <rPr>
        <i/>
        <sz val="10"/>
        <rFont val="Times New Roman"/>
        <family val="1"/>
      </rPr>
      <t>ISIC Rev 2</t>
    </r>
    <r>
      <rPr>
        <sz val="10"/>
        <rFont val="Times New Roman"/>
        <family val="1"/>
      </rPr>
      <t xml:space="preserve"> Division code of your main activity</t>
    </r>
  </si>
  <si>
    <r>
      <t xml:space="preserve">Debt instruments </t>
    </r>
    <r>
      <rPr>
        <sz val="9"/>
        <rFont val="Times New Roman"/>
        <family val="1"/>
      </rPr>
      <t xml:space="preserve">include all claims on and liabilities to non-residents that are not equity as defined above. Examples of debt instruments  include loans (short and long term), trade credit, bonds and notes.However, </t>
    </r>
    <r>
      <rPr>
        <b/>
        <sz val="9"/>
        <rFont val="Times New Roman"/>
        <family val="1"/>
      </rPr>
      <t>debt between financial institutions</t>
    </r>
    <r>
      <rPr>
        <sz val="9"/>
        <rFont val="Times New Roman"/>
        <family val="1"/>
      </rPr>
      <t xml:space="preserve"> is considered as linked to the economic activity of the related companies and is, therefore, excluded.</t>
    </r>
  </si>
  <si>
    <r>
      <t>Purpose:</t>
    </r>
    <r>
      <rPr>
        <sz val="12"/>
        <rFont val="Times New Roman"/>
        <family val="1"/>
      </rPr>
      <t xml:space="preserve"> The purpose of this survey is to collect information on foreign direct investment in Myanmar. The information you provide will be used to compile Myanmar's Balance of Payments and International Investment Position, as well as help decision makers analyse foreign direct investment in Myanmar.</t>
    </r>
  </si>
  <si>
    <r>
      <t xml:space="preserve">E-mail based data submission: </t>
    </r>
    <r>
      <rPr>
        <sz val="12"/>
        <rFont val="Times New Roman"/>
        <family val="1"/>
      </rPr>
      <t>You can also return the completed questionnaire by email, to dica.dir14@mopf.gov.mm. Please download the survey form by accessing www.dica.gov.mm</t>
    </r>
  </si>
  <si>
    <r>
      <rPr>
        <b/>
        <sz val="12"/>
        <rFont val="Times New Roman"/>
        <family val="1"/>
      </rPr>
      <t>Valuation:</t>
    </r>
    <r>
      <rPr>
        <sz val="12"/>
        <rFont val="Times New Roman"/>
        <family val="1"/>
      </rPr>
      <t xml:space="preserve"> All valuations should be made at </t>
    </r>
    <r>
      <rPr>
        <b/>
        <sz val="12"/>
        <rFont val="Times New Roman"/>
        <family val="1"/>
      </rPr>
      <t>market value</t>
    </r>
    <r>
      <rPr>
        <sz val="12"/>
        <rFont val="Times New Roman"/>
        <family val="1"/>
      </rPr>
      <t>. Transactions should be reported using the transaction value. Opening and closing balance values should be reported using one of the following methods, in order of preference: the most recent transactions value; directors' valuation; or net asset value. Net asset value for equity equals total assets, including intangible assets (e.g. goodwill), less liabilities and the paid-up capital of non-voting shares or stocks. Assets and liabilities should be reported at current, rather than historical book values.</t>
    </r>
  </si>
  <si>
    <r>
      <t xml:space="preserve">Where actual figures are not available, please provide </t>
    </r>
    <r>
      <rPr>
        <b/>
        <sz val="12"/>
        <rFont val="Times New Roman"/>
        <family val="1"/>
      </rPr>
      <t>careful estimates</t>
    </r>
    <r>
      <rPr>
        <sz val="12"/>
        <rFont val="Times New Roman"/>
        <family val="1"/>
      </rPr>
      <t>.</t>
    </r>
  </si>
  <si>
    <r>
      <rPr>
        <b/>
        <sz val="12"/>
        <rFont val="Times New Roman"/>
        <family val="1"/>
      </rPr>
      <t xml:space="preserve">Blue cells </t>
    </r>
    <r>
      <rPr>
        <sz val="12"/>
        <rFont val="Times New Roman"/>
        <family val="1"/>
      </rPr>
      <t>provide list of options. Please, click on the blue cell to make the list appear, then click on the option corresponding to your case.</t>
    </r>
  </si>
  <si>
    <r>
      <t xml:space="preserve">Grey cells </t>
    </r>
    <r>
      <rPr>
        <sz val="12"/>
        <rFont val="Times New Roman"/>
        <family val="1"/>
      </rPr>
      <t>should remain empty.</t>
    </r>
  </si>
  <si>
    <r>
      <rPr>
        <b/>
        <sz val="12"/>
        <rFont val="Times New Roman"/>
        <family val="1"/>
      </rPr>
      <t>Explanatory notes</t>
    </r>
    <r>
      <rPr>
        <sz val="12"/>
        <rFont val="Times New Roman"/>
        <family val="1"/>
      </rPr>
      <t xml:space="preserve">, including definitions of concepts used in the form (in </t>
    </r>
    <r>
      <rPr>
        <i/>
        <sz val="12"/>
        <rFont val="Times New Roman"/>
        <family val="1"/>
      </rPr>
      <t>italics</t>
    </r>
    <r>
      <rPr>
        <sz val="12"/>
        <rFont val="Times New Roman"/>
        <family val="1"/>
      </rPr>
      <t xml:space="preserve">), can be found below each question. Please, refer to them in case any issue is unclear for you.
</t>
    </r>
  </si>
  <si>
    <t>Possible activities (to be checked with ISIC)</t>
  </si>
  <si>
    <r>
      <t xml:space="preserve">A </t>
    </r>
    <r>
      <rPr>
        <b/>
        <sz val="10"/>
        <rFont val="Times New Roman"/>
        <family val="1"/>
      </rPr>
      <t>joint venture</t>
    </r>
    <r>
      <rPr>
        <sz val="10"/>
        <rFont val="Times New Roman"/>
        <family val="1"/>
      </rPr>
      <t xml:space="preserve"> is a contractual agreement between two or more parties for the purpose of executing a business undertaking in which the parties agree to share in the profits and losses of the enterprise as well as the capital formation and contribution of operating inputs or costs.</t>
    </r>
  </si>
  <si>
    <r>
      <t xml:space="preserve">Type of legal </t>
    </r>
    <r>
      <rPr>
        <i/>
        <sz val="10"/>
        <rFont val="Times New Roman"/>
        <family val="1"/>
      </rPr>
      <t>organization</t>
    </r>
  </si>
  <si>
    <r>
      <t xml:space="preserve">Main economic activity: </t>
    </r>
    <r>
      <rPr>
        <sz val="10"/>
        <rFont val="Times New Roman"/>
        <family val="1"/>
      </rPr>
      <t xml:space="preserve">Main economic activity is based on the </t>
    </r>
    <r>
      <rPr>
        <b/>
        <sz val="10"/>
        <rFont val="Times New Roman"/>
        <family val="1"/>
      </rPr>
      <t xml:space="preserve">International Standard Industrial Classification (ISIC) - Revision 4. </t>
    </r>
    <r>
      <rPr>
        <sz val="10"/>
        <rFont val="Times New Roman"/>
        <family val="1"/>
      </rPr>
      <t>Please refer the attachment / worksheet on</t>
    </r>
    <r>
      <rPr>
        <b/>
        <sz val="10"/>
        <rFont val="Times New Roman"/>
        <family val="1"/>
      </rPr>
      <t xml:space="preserve"> ISIC Activities </t>
    </r>
    <r>
      <rPr>
        <sz val="10"/>
        <rFont val="Times New Roman"/>
        <family val="1"/>
      </rPr>
      <t xml:space="preserve">to choose your company's main industrial activity. If your activities can be found in two or more of the ISIC Revision 4 </t>
    </r>
    <r>
      <rPr>
        <i/>
        <sz val="10"/>
        <rFont val="Times New Roman"/>
        <family val="1"/>
      </rPr>
      <t>Classification</t>
    </r>
    <r>
      <rPr>
        <sz val="10"/>
        <rFont val="Times New Roman"/>
        <family val="1"/>
      </rPr>
      <t xml:space="preserve">, use the Division of your main activity. </t>
    </r>
  </si>
  <si>
    <t>Coulmn automatically calculated in excel</t>
  </si>
  <si>
    <t>10=5-6+7+8</t>
  </si>
  <si>
    <t>Type of Debt Instrument       (eg;               Foreign Loan, Trade Credit)</t>
  </si>
  <si>
    <t>Other non-residents</t>
  </si>
  <si>
    <t xml:space="preserve"> Refer to changes in the value of the claims and liabilities of your enterprise resulting from market price changes (if the company is listed in the myanmar stock exchange) and writedowns.</t>
  </si>
  <si>
    <t>Percentage share of equity of investor at the begining of the year (%)</t>
  </si>
  <si>
    <t>Percentage share of equity of investor at the end of the year (%)</t>
  </si>
  <si>
    <t xml:space="preserve">Total </t>
  </si>
  <si>
    <t>Total share should be 100%</t>
  </si>
  <si>
    <t>Coulmn automatically calculated in excel based on values in 'Capital paid up' coulmn at the end of the year</t>
  </si>
  <si>
    <t>Coulmn automatically calculated in excel based on values in 'Capital paid up' coulmn at the begining of the year</t>
  </si>
  <si>
    <t>Nay Pyi Taw</t>
  </si>
  <si>
    <t>Yes</t>
  </si>
  <si>
    <r>
      <t xml:space="preserve">"Did any </t>
    </r>
    <r>
      <rPr>
        <i/>
        <sz val="10"/>
        <rFont val="Times New Roman"/>
        <family val="1"/>
      </rPr>
      <t xml:space="preserve">non-resident </t>
    </r>
    <r>
      <rPr>
        <sz val="10"/>
        <rFont val="Times New Roman"/>
        <family val="1"/>
      </rPr>
      <t xml:space="preserve">owner or shareholder own more than 10% of the </t>
    </r>
    <r>
      <rPr>
        <i/>
        <sz val="10"/>
        <rFont val="Times New Roman"/>
        <family val="1"/>
      </rPr>
      <t>equity</t>
    </r>
    <r>
      <rPr>
        <sz val="10"/>
        <rFont val="Times New Roman"/>
        <family val="1"/>
      </rPr>
      <t xml:space="preserve"> capital of your enterprise at any time during last fiscal year?"</t>
    </r>
  </si>
  <si>
    <t>No</t>
  </si>
  <si>
    <t>AF</t>
  </si>
  <si>
    <t>Afghanistan, Islamic State of</t>
  </si>
  <si>
    <t>AL</t>
  </si>
  <si>
    <t>Albania</t>
  </si>
  <si>
    <t>DZ</t>
  </si>
  <si>
    <t>Algeria</t>
  </si>
  <si>
    <t>AS</t>
  </si>
  <si>
    <t>American Samoa</t>
  </si>
  <si>
    <t>AD</t>
  </si>
  <si>
    <t>Andorra</t>
  </si>
  <si>
    <t>AO</t>
  </si>
  <si>
    <t>Angola</t>
  </si>
  <si>
    <t>AI</t>
  </si>
  <si>
    <t>Anguilla</t>
  </si>
  <si>
    <t>AG</t>
  </si>
  <si>
    <t>Antigua and Barbuda</t>
  </si>
  <si>
    <t>AR</t>
  </si>
  <si>
    <t>Argentina</t>
  </si>
  <si>
    <t>AM</t>
  </si>
  <si>
    <t>Armenia</t>
  </si>
  <si>
    <t>AW</t>
  </si>
  <si>
    <t>Aruba</t>
  </si>
  <si>
    <t>AU</t>
  </si>
  <si>
    <t>Australia</t>
  </si>
  <si>
    <t>AT</t>
  </si>
  <si>
    <t>Austria</t>
  </si>
  <si>
    <t>AZ</t>
  </si>
  <si>
    <t>Azerbaijan</t>
  </si>
  <si>
    <t>BS</t>
  </si>
  <si>
    <t>Bahamas, The</t>
  </si>
  <si>
    <t>BH</t>
  </si>
  <si>
    <t xml:space="preserve">Bahrain </t>
  </si>
  <si>
    <t>BD</t>
  </si>
  <si>
    <t>Bangladesh</t>
  </si>
  <si>
    <t>BB</t>
  </si>
  <si>
    <t>Barbados</t>
  </si>
  <si>
    <t>BY</t>
  </si>
  <si>
    <t>Belarus</t>
  </si>
  <si>
    <t>BE</t>
  </si>
  <si>
    <t>Belgium</t>
  </si>
  <si>
    <t>BZ</t>
  </si>
  <si>
    <t>Belize</t>
  </si>
  <si>
    <t>BJ</t>
  </si>
  <si>
    <t>Benin</t>
  </si>
  <si>
    <t>BM</t>
  </si>
  <si>
    <t>Bermuda</t>
  </si>
  <si>
    <t>BT</t>
  </si>
  <si>
    <t>Bhutan</t>
  </si>
  <si>
    <t>BO</t>
  </si>
  <si>
    <t>Bolivia</t>
  </si>
  <si>
    <t>BQ</t>
  </si>
  <si>
    <t>BA</t>
  </si>
  <si>
    <t xml:space="preserve">Bosnia and Herzegovina </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</si>
  <si>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</si>
  <si>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</si>
  <si>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</si>
  <si>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</si>
  <si>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</si>
  <si>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</si>
  <si>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</si>
  <si>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</si>
  <si>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</si>
  <si>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</si>
  <si>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</si>
  <si>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</si>
  <si>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</si>
  <si>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</si>
  <si>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</si>
  <si>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</si>
  <si>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</si>
  <si>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</si>
  <si>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</si>
  <si>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</si>
  <si>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</si>
  <si>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</si>
  <si>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</si>
  <si>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</si>
  <si>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</si>
  <si>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</si>
  <si>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</si>
  <si>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</si>
  <si>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</si>
  <si>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</si>
  <si>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</si>
  <si>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</si>
  <si>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HK</t>
  </si>
  <si>
    <t>China, P.R.: Hong Kong</t>
  </si>
  <si>
    <t>MO</t>
  </si>
  <si>
    <t>China, P.R.: Macao</t>
  </si>
  <si>
    <t>CN</t>
  </si>
  <si>
    <t>China, P.R.: Mainland</t>
  </si>
  <si>
    <t>CX</t>
  </si>
  <si>
    <t>Christmas Island</t>
  </si>
  <si>
    <t>CC</t>
  </si>
  <si>
    <t>Cocos (Keeling) Islands</t>
  </si>
  <si>
    <t>CO</t>
  </si>
  <si>
    <t>Colombia</t>
  </si>
  <si>
    <t>KM</t>
  </si>
  <si>
    <t>Comoros</t>
  </si>
  <si>
    <t>CD</t>
  </si>
  <si>
    <t>Congo, Dem. Rep. of</t>
  </si>
  <si>
    <t>CG</t>
  </si>
  <si>
    <t>Congo, Rep. of</t>
  </si>
  <si>
    <t>CK</t>
  </si>
  <si>
    <t>Cook Islands</t>
  </si>
  <si>
    <t>CR</t>
  </si>
  <si>
    <t>Costa Rica</t>
  </si>
  <si>
    <t>CI</t>
  </si>
  <si>
    <t>Côte d'Ivoire</t>
  </si>
  <si>
    <t>HR</t>
  </si>
  <si>
    <t>Croatia</t>
  </si>
  <si>
    <t>CU</t>
  </si>
  <si>
    <t>Cuba</t>
  </si>
  <si>
    <t>CW</t>
  </si>
  <si>
    <t>CY</t>
  </si>
  <si>
    <t>Cyprus</t>
  </si>
  <si>
    <t>CZ</t>
  </si>
  <si>
    <t>Czech Republic</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</si>
  <si>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</si>
  <si>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</si>
  <si>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</si>
  <si>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</si>
  <si>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</si>
  <si>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</si>
  <si>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</si>
  <si>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</si>
  <si>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</si>
  <si>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</si>
  <si>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</si>
  <si>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</si>
  <si>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</si>
  <si>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</si>
  <si>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</si>
  <si>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</si>
  <si>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</si>
  <si>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</si>
  <si>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</si>
  <si>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</si>
  <si>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ET</t>
  </si>
  <si>
    <t>Ethiopia</t>
  </si>
  <si>
    <t>FK</t>
  </si>
  <si>
    <t xml:space="preserve">Falkland Islands (Malvinas) </t>
  </si>
  <si>
    <t>FO</t>
  </si>
  <si>
    <t>Faroe Islands</t>
  </si>
  <si>
    <t>FJ</t>
  </si>
  <si>
    <t>Fiji</t>
  </si>
  <si>
    <t>FI</t>
  </si>
  <si>
    <t>Finland</t>
  </si>
  <si>
    <t>FR</t>
  </si>
  <si>
    <t>France</t>
  </si>
  <si>
    <t>GF</t>
  </si>
  <si>
    <t>French Guiana</t>
  </si>
  <si>
    <t>PF</t>
  </si>
  <si>
    <t>French Polynesia</t>
  </si>
  <si>
    <t>TF</t>
  </si>
  <si>
    <t>French Southern Territories</t>
  </si>
  <si>
    <t>GA</t>
  </si>
  <si>
    <t>Gabon</t>
  </si>
  <si>
    <t>GM</t>
  </si>
  <si>
    <t>Gambia, The</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</si>
  <si>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</si>
  <si>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</si>
  <si>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</si>
  <si>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</si>
  <si>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</si>
  <si>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</si>
  <si>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</si>
  <si>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</si>
  <si>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</si>
  <si>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</si>
  <si>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</si>
  <si>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</si>
  <si>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</si>
  <si>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</si>
  <si>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</si>
  <si>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</si>
  <si>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</si>
  <si>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</si>
  <si>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</si>
  <si>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</si>
  <si>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</si>
  <si>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</si>
  <si>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</si>
  <si>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</si>
  <si>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</si>
  <si>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</si>
  <si>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</si>
  <si>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</si>
  <si>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</si>
  <si>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</si>
  <si>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</si>
  <si>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t>
  </si>
  <si>
    <t>HN</t>
  </si>
  <si>
    <t>Honduras</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</si>
  <si>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</si>
  <si>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</si>
  <si>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</si>
  <si>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</si>
  <si>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</si>
  <si>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</si>
  <si>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</si>
  <si>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</si>
  <si>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</si>
  <si>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</si>
  <si>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</si>
  <si>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</si>
  <si>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</si>
  <si>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</si>
  <si>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</si>
  <si>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</si>
  <si>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</si>
  <si>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</si>
  <si>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</si>
  <si>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</si>
  <si>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</si>
  <si>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</si>
  <si>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</si>
  <si>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</si>
  <si>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</si>
  <si>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</si>
  <si>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</si>
  <si>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</si>
  <si>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</si>
  <si>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</si>
  <si>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</si>
  <si>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</si>
  <si>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</si>
  <si>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</si>
  <si>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</si>
  <si>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t>
  </si>
  <si>
    <t>KR</t>
  </si>
  <si>
    <t xml:space="preserve">Korea, Republic of </t>
  </si>
  <si>
    <t>XK</t>
  </si>
  <si>
    <t>Kosovo</t>
  </si>
  <si>
    <t>KW</t>
  </si>
  <si>
    <t>Kuwait</t>
  </si>
  <si>
    <t>KG</t>
  </si>
  <si>
    <t>Kyrgyz Republic</t>
  </si>
  <si>
    <t>LA</t>
  </si>
  <si>
    <t>Lao PDR</t>
  </si>
  <si>
    <t>LV</t>
  </si>
  <si>
    <t>Latvia</t>
  </si>
  <si>
    <t>LB</t>
  </si>
  <si>
    <t>Lebanon</t>
  </si>
  <si>
    <t>LS</t>
  </si>
  <si>
    <t>Lesotho</t>
  </si>
  <si>
    <t>LR</t>
  </si>
  <si>
    <t>Liberia</t>
  </si>
  <si>
    <t>LY</t>
  </si>
  <si>
    <t>Libyan Arab Jamahiriya</t>
  </si>
  <si>
    <t>LI</t>
  </si>
  <si>
    <t>Liechtenstein</t>
  </si>
  <si>
    <t>LT</t>
  </si>
  <si>
    <t>Lithuania</t>
  </si>
  <si>
    <t>LU</t>
  </si>
  <si>
    <t>Luxembourg</t>
  </si>
  <si>
    <t>MK</t>
  </si>
  <si>
    <t>Macedonia, FYR</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</si>
  <si>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</si>
  <si>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</si>
  <si>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</si>
  <si>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</si>
  <si>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</si>
  <si>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</si>
  <si>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</si>
  <si>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</si>
  <si>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</si>
  <si>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</si>
  <si>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</si>
  <si>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</si>
  <si>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</si>
  <si>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</si>
  <si>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</si>
  <si>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</si>
  <si>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</si>
  <si>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</si>
  <si>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</si>
  <si>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</si>
  <si>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</si>
  <si>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</si>
  <si>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</si>
  <si>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</si>
  <si>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</si>
  <si>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</si>
  <si>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</si>
  <si>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t>
  </si>
  <si>
    <t>MC</t>
  </si>
  <si>
    <t>Monaco</t>
  </si>
  <si>
    <t>MN</t>
  </si>
  <si>
    <t>Mongolia</t>
  </si>
  <si>
    <t>ME</t>
  </si>
  <si>
    <t>Montenegro, Republic of</t>
  </si>
  <si>
    <t>MS</t>
  </si>
  <si>
    <t>Montserrat</t>
  </si>
  <si>
    <t>MA</t>
  </si>
  <si>
    <t>Morocco</t>
  </si>
  <si>
    <t>MZ</t>
  </si>
  <si>
    <t>Mozambique</t>
  </si>
  <si>
    <t>MM</t>
  </si>
  <si>
    <t>Myanmar</t>
  </si>
  <si>
    <t>NA</t>
  </si>
  <si>
    <t>Namibia</t>
  </si>
  <si>
    <t>NR</t>
  </si>
  <si>
    <t>Nauru</t>
  </si>
  <si>
    <t>NP</t>
  </si>
  <si>
    <t>Nepal</t>
  </si>
  <si>
    <t>NL</t>
  </si>
  <si>
    <t>Netherlands</t>
  </si>
  <si>
    <t>AN</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</si>
  <si>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</si>
  <si>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</si>
  <si>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</si>
  <si>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</si>
  <si>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</si>
  <si>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</si>
  <si>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</si>
  <si>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</si>
  <si>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</si>
  <si>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</si>
  <si>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</si>
  <si>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</si>
  <si>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</si>
  <si>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</si>
  <si>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</si>
  <si>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</si>
  <si>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</si>
  <si>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</si>
  <si>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</si>
  <si>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</si>
  <si>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</si>
  <si>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</si>
  <si>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</si>
  <si>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</si>
  <si>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PA</t>
  </si>
  <si>
    <t>Panama</t>
  </si>
  <si>
    <t>PG</t>
  </si>
  <si>
    <t>Papua New Guinea</t>
  </si>
  <si>
    <t>PY</t>
  </si>
  <si>
    <t>Paraguay</t>
  </si>
  <si>
    <t>PE</t>
  </si>
  <si>
    <t>Peru</t>
  </si>
  <si>
    <t>PH</t>
  </si>
  <si>
    <t>Philippines</t>
  </si>
  <si>
    <t>PN</t>
  </si>
  <si>
    <t xml:space="preserve">Pitcairn </t>
  </si>
  <si>
    <t>PL</t>
  </si>
  <si>
    <t>Poland</t>
  </si>
  <si>
    <t>PT</t>
  </si>
  <si>
    <t>Portugal</t>
  </si>
  <si>
    <t>PR</t>
  </si>
  <si>
    <t>Puerto Rico</t>
  </si>
  <si>
    <t>QA</t>
  </si>
  <si>
    <t>Qatar</t>
  </si>
  <si>
    <t>RE</t>
  </si>
  <si>
    <t>Réunion</t>
  </si>
  <si>
    <t>RO</t>
  </si>
  <si>
    <t>Romania</t>
  </si>
  <si>
    <t>RU</t>
  </si>
  <si>
    <t>Russian Federation</t>
  </si>
  <si>
    <t>RW</t>
  </si>
  <si>
    <t>Rwanda</t>
  </si>
  <si>
    <t>WS</t>
  </si>
  <si>
    <t xml:space="preserve">Samoa </t>
  </si>
  <si>
    <t>SM</t>
  </si>
  <si>
    <t>San Marino</t>
  </si>
  <si>
    <t>ST</t>
  </si>
  <si>
    <t>São Tomé and Príncipe</t>
  </si>
  <si>
    <t>SA</t>
  </si>
  <si>
    <t>Saudi Arabia</t>
  </si>
  <si>
    <t>SN</t>
  </si>
  <si>
    <t>Senegal</t>
  </si>
  <si>
    <t>RS</t>
  </si>
  <si>
    <t>Serbia, Republic of</t>
  </si>
  <si>
    <t>SC</t>
  </si>
  <si>
    <t>Seychelles</t>
  </si>
  <si>
    <t>SL</t>
  </si>
  <si>
    <t>Sierra Leone</t>
  </si>
  <si>
    <t>SG</t>
  </si>
  <si>
    <t>Singapore</t>
  </si>
  <si>
    <t>SK</t>
  </si>
  <si>
    <t>Slovak Republic</t>
  </si>
  <si>
    <t>SI</t>
  </si>
  <si>
    <t>Slovenia</t>
  </si>
  <si>
    <t>SB</t>
  </si>
  <si>
    <t>Solomon Islands</t>
  </si>
  <si>
    <t>SO</t>
  </si>
  <si>
    <t>Somalia</t>
  </si>
  <si>
    <t>ZA</t>
  </si>
  <si>
    <t>South Africa</t>
  </si>
  <si>
    <t>GS</t>
  </si>
  <si>
    <t>South Georgia and Sandwich Is.</t>
  </si>
  <si>
    <t>SS</t>
  </si>
  <si>
    <t>South Sudan</t>
  </si>
  <si>
    <t>ES</t>
  </si>
  <si>
    <t>Spain</t>
  </si>
  <si>
    <t>LK</t>
  </si>
  <si>
    <t>Sri Lanka</t>
  </si>
  <si>
    <t>SH</t>
  </si>
  <si>
    <t>St. Helena</t>
  </si>
  <si>
    <t>KN</t>
  </si>
  <si>
    <t>St. Kitts and Nevis</t>
  </si>
  <si>
    <t>LC</t>
  </si>
  <si>
    <t>St. Lucia</t>
  </si>
  <si>
    <t>SX</t>
  </si>
  <si>
    <t>PM</t>
  </si>
  <si>
    <t>St. Pierre and Miquelon</t>
  </si>
  <si>
    <t>VC</t>
  </si>
  <si>
    <t>St. Vincent and the Grenadines</t>
  </si>
  <si>
    <t>SD</t>
  </si>
  <si>
    <t>Sudan</t>
  </si>
  <si>
    <t>SR</t>
  </si>
  <si>
    <t>Suriname</t>
  </si>
  <si>
    <t>SZ</t>
  </si>
  <si>
    <t>Swaziland</t>
  </si>
  <si>
    <t>SE</t>
  </si>
  <si>
    <t>Sweden</t>
  </si>
  <si>
    <t>CH</t>
  </si>
  <si>
    <t>Switzerland</t>
  </si>
  <si>
    <t>SY</t>
  </si>
  <si>
    <t>Syrian Arab Republic</t>
  </si>
  <si>
    <t>TW</t>
  </si>
  <si>
    <t>Taiwan Province of China</t>
  </si>
  <si>
    <t>TJ</t>
  </si>
  <si>
    <t>Tajikistan</t>
  </si>
  <si>
    <t>TZ</t>
  </si>
  <si>
    <t>Tanzania</t>
  </si>
  <si>
    <t>TH</t>
  </si>
  <si>
    <t>Thailand</t>
  </si>
  <si>
    <t>TL</t>
  </si>
  <si>
    <t>Timor-Leste</t>
  </si>
  <si>
    <t>TG</t>
  </si>
  <si>
    <t>Togo</t>
  </si>
  <si>
    <t>TK</t>
  </si>
  <si>
    <t xml:space="preserve">Tokelau </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</si>
  <si>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</si>
  <si>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</si>
  <si>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</si>
  <si>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</si>
  <si>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</si>
  <si>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</si>
  <si>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</si>
  <si>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</si>
  <si>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</si>
  <si>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</si>
  <si>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</si>
  <si>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</si>
  <si>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</si>
  <si>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</si>
  <si>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</si>
  <si>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</si>
  <si>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</si>
  <si>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</si>
  <si>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</si>
  <si>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</si>
  <si>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</si>
  <si>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t>
  </si>
  <si>
    <t>US</t>
  </si>
  <si>
    <t>United States</t>
  </si>
  <si>
    <t>UY</t>
  </si>
  <si>
    <t>Uruguay</t>
  </si>
  <si>
    <t>UM</t>
  </si>
  <si>
    <t>US Minor Outlying Islands</t>
  </si>
  <si>
    <t>UZ</t>
  </si>
  <si>
    <t>Uzbekistan</t>
  </si>
  <si>
    <t>VU</t>
  </si>
  <si>
    <t>Vanuatu</t>
  </si>
  <si>
    <t>VA</t>
  </si>
  <si>
    <t>Vatican  City State</t>
  </si>
  <si>
    <t>VE</t>
  </si>
  <si>
    <t>Venezuela, República Bolivariana</t>
  </si>
  <si>
    <t>VN</t>
  </si>
  <si>
    <t>Vietnam</t>
  </si>
  <si>
    <t>VG</t>
  </si>
  <si>
    <t>Virgin Islands, British</t>
  </si>
  <si>
    <t>VI</t>
  </si>
  <si>
    <t>Virgin Islands, U.S.</t>
  </si>
  <si>
    <t>WF</t>
  </si>
  <si>
    <t>Wallis and Futuna Islands</t>
  </si>
  <si>
    <t>PS</t>
  </si>
  <si>
    <t>West Bank and Gaza Strip</t>
  </si>
  <si>
    <t>EH</t>
  </si>
  <si>
    <t>Western Sahara</t>
  </si>
  <si>
    <t>YE</t>
  </si>
  <si>
    <t>Yemen, Republic of</t>
  </si>
  <si>
    <t>ZM</t>
  </si>
  <si>
    <t>Zambia</t>
  </si>
  <si>
    <t>ZW</t>
  </si>
  <si>
    <t>Zimbabwe</t>
  </si>
  <si>
    <t>Foreign Loan</t>
  </si>
  <si>
    <t>Trade Credit</t>
  </si>
  <si>
    <r>
      <rPr>
        <b/>
        <i/>
        <sz val="12"/>
        <rFont val="Times New Roman"/>
        <family val="1"/>
      </rPr>
      <t>Debt instruments</t>
    </r>
    <r>
      <rPr>
        <b/>
        <sz val="12"/>
        <rFont val="Times New Roman"/>
        <family val="1"/>
      </rPr>
      <t xml:space="preserve"> and </t>
    </r>
    <r>
      <rPr>
        <b/>
        <i/>
        <sz val="12"/>
        <rFont val="Times New Roman"/>
        <family val="1"/>
      </rPr>
      <t>interest</t>
    </r>
    <r>
      <rPr>
        <b/>
        <sz val="12"/>
        <rFont val="Times New Roman"/>
        <family val="1"/>
      </rPr>
      <t xml:space="preserve"> due by your enterprise, please report in transaction currency in millions (ex: MMK millions, USD millions, EUR millions, etc.)</t>
    </r>
  </si>
  <si>
    <t>Currency of Reporting                (ex:                                MMK millions ,             USD millions,                EUR millions,  etc)</t>
  </si>
  <si>
    <t>Name</t>
  </si>
  <si>
    <t>Code</t>
  </si>
  <si>
    <t>Netherlands Antilles</t>
  </si>
  <si>
    <t>Bonaire, St. Eust, Saba (BES)</t>
  </si>
  <si>
    <t>Curacao</t>
  </si>
  <si>
    <t>St. Maarten</t>
  </si>
  <si>
    <t>0</t>
  </si>
  <si>
    <t>Start Date:</t>
  </si>
  <si>
    <t>End Date:</t>
  </si>
  <si>
    <t>Country of residence of the investor</t>
  </si>
  <si>
    <t>label</t>
  </si>
  <si>
    <t>code</t>
  </si>
  <si>
    <t>4</t>
  </si>
  <si>
    <t>5</t>
  </si>
  <si>
    <t>6</t>
  </si>
  <si>
    <t>7</t>
  </si>
  <si>
    <t>8</t>
  </si>
  <si>
    <t>Other payable</t>
  </si>
  <si>
    <t>(*) You can select another currency using the 'blue box'</t>
  </si>
  <si>
    <r>
      <t xml:space="preserve">Currency of reporting </t>
    </r>
    <r>
      <rPr>
        <sz val="9"/>
        <rFont val="Times New Roman"/>
        <family val="1"/>
      </rPr>
      <t xml:space="preserve">should be the transaction currency and reported in </t>
    </r>
    <r>
      <rPr>
        <b/>
        <sz val="9"/>
        <rFont val="Times New Roman"/>
        <family val="1"/>
      </rPr>
      <t>millions.</t>
    </r>
    <r>
      <rPr>
        <sz val="9"/>
        <rFont val="Times New Roman"/>
        <family val="1"/>
      </rPr>
      <t xml:space="preserve"> For example, if the loan was obtained in USD please report in USD millions. If the loan was obtained in Euro please report in Euro millions. If any debt instrument cannot be identified by the currency, please report in any preffered currrency in millions) as per the Financial accounts.</t>
    </r>
  </si>
  <si>
    <t>4=1+2-3</t>
  </si>
  <si>
    <t>Please select reporting currency</t>
  </si>
  <si>
    <t>11=1+5-6+9</t>
  </si>
  <si>
    <t>12=2+7</t>
  </si>
  <si>
    <t>13=3+8</t>
  </si>
  <si>
    <t>Valuation gains (+) losses (-) (if any) : Will only be applicable if your company is listed in the Myanmar stock exchange.</t>
  </si>
  <si>
    <r>
      <t xml:space="preserve">Obligation of response: </t>
    </r>
    <r>
      <rPr>
        <sz val="12"/>
        <rFont val="Times New Roman"/>
        <family val="1"/>
      </rPr>
      <t>This survey is conducted under the authority of  Chapter VIII: Article 26 of the Statistics Law (2018) and Chapter VI, Article 25(f)  of  Investment Law also requires that investors must provide accurate, complete and timely information to DICA.</t>
    </r>
  </si>
  <si>
    <r>
      <t>Confidentiality:</t>
    </r>
    <r>
      <rPr>
        <sz val="12"/>
        <rFont val="Times New Roman"/>
        <family val="1"/>
      </rPr>
      <t xml:space="preserve"> The confidentiality of the information you provide is guaranteed under Chapter X: Article 34 of the Statistics Law (2018). The information will be combined with information from other survey respondents in order to produce aggregated data for statistical purposes only. The individual information will only be accessible to Directorate of Investment and Company Administration (DICA) statistics staff and will not be released to any other individual or organization. </t>
    </r>
  </si>
  <si>
    <t>MMK mn</t>
  </si>
  <si>
    <t>USD mn</t>
  </si>
  <si>
    <t>EUR mn</t>
  </si>
  <si>
    <t>JPY mn</t>
  </si>
  <si>
    <t>CNY mn</t>
  </si>
  <si>
    <t>SGD mn</t>
  </si>
  <si>
    <t>THB mn</t>
  </si>
  <si>
    <t>GBP mn</t>
  </si>
  <si>
    <t>GBP mm</t>
  </si>
  <si>
    <t>Bond Security / Debenture</t>
  </si>
  <si>
    <t xml:space="preserve">Non Resident Deposits </t>
  </si>
  <si>
    <t>Credit Line</t>
  </si>
  <si>
    <t>Column
5</t>
  </si>
  <si>
    <t>Column 
9</t>
  </si>
  <si>
    <t>`</t>
  </si>
  <si>
    <t>14=11+12+13</t>
  </si>
  <si>
    <t>2.1.1</t>
  </si>
  <si>
    <t>2.1.2</t>
  </si>
  <si>
    <t xml:space="preserve"> Number of non-resident employees </t>
  </si>
  <si>
    <t xml:space="preserve"> Number of resident employees</t>
  </si>
  <si>
    <t>Estimated turnover (sales) for the FY</t>
  </si>
  <si>
    <r>
      <rPr>
        <i/>
        <sz val="10"/>
        <rFont val="Times New Roman"/>
        <family val="1"/>
      </rPr>
      <t>Dividends</t>
    </r>
    <r>
      <rPr>
        <sz val="10"/>
        <rFont val="Times New Roman"/>
        <family val="1"/>
      </rPr>
      <t xml:space="preserve"> or </t>
    </r>
    <r>
      <rPr>
        <i/>
        <sz val="10"/>
        <rFont val="Times New Roman"/>
        <family val="1"/>
      </rPr>
      <t>remitted profits</t>
    </r>
    <r>
      <rPr>
        <sz val="10"/>
        <rFont val="Times New Roman"/>
        <family val="1"/>
      </rPr>
      <t xml:space="preserve"> declared by your enterprise for the FY</t>
    </r>
  </si>
  <si>
    <r>
      <t>D</t>
    </r>
    <r>
      <rPr>
        <i/>
        <sz val="12"/>
        <rFont val="Times New Roman"/>
        <family val="1"/>
      </rPr>
      <t>irect investors</t>
    </r>
    <r>
      <rPr>
        <sz val="12"/>
        <rFont val="Times New Roman"/>
        <family val="1"/>
      </rPr>
      <t>:</t>
    </r>
  </si>
  <si>
    <r>
      <t>R</t>
    </r>
    <r>
      <rPr>
        <i/>
        <sz val="12"/>
        <rFont val="Times New Roman"/>
        <family val="1"/>
      </rPr>
      <t>esidents</t>
    </r>
  </si>
  <si>
    <r>
      <t xml:space="preserve">A </t>
    </r>
    <r>
      <rPr>
        <b/>
        <sz val="12"/>
        <rFont val="Times New Roman"/>
        <family val="1"/>
      </rPr>
      <t>direct investor</t>
    </r>
    <r>
      <rPr>
        <sz val="12"/>
        <rFont val="Times New Roman"/>
        <family val="1"/>
      </rPr>
      <t xml:space="preserve"> is a </t>
    </r>
    <r>
      <rPr>
        <i/>
        <sz val="12"/>
        <rFont val="Times New Roman"/>
        <family val="1"/>
      </rPr>
      <t>non-resident</t>
    </r>
    <r>
      <rPr>
        <sz val="12"/>
        <rFont val="Times New Roman"/>
        <family val="1"/>
      </rPr>
      <t xml:space="preserve"> entity (or a group of related non-residents) that owns equity of 10% or more in your enterprise. Examples of non-resident direct investors include foreign head offices (of Myanmar operations) and foreign parent companies (of Myanmar subsidiaries). An enterprise can have more than one non-resident direct investor and these investors can be located in different countries. </t>
    </r>
  </si>
  <si>
    <r>
      <t xml:space="preserve">A </t>
    </r>
    <r>
      <rPr>
        <b/>
        <sz val="12"/>
        <rFont val="Times New Roman"/>
        <family val="1"/>
      </rPr>
      <t xml:space="preserve">direct investor </t>
    </r>
    <r>
      <rPr>
        <sz val="12"/>
        <rFont val="Times New Roman"/>
        <family val="1"/>
      </rPr>
      <t xml:space="preserve">can also be an investor that owns less than of 10% equity </t>
    </r>
    <r>
      <rPr>
        <b/>
        <sz val="12"/>
        <rFont val="Times New Roman"/>
        <family val="1"/>
      </rPr>
      <t>but are related to other direct investors</t>
    </r>
    <r>
      <rPr>
        <sz val="12"/>
        <rFont val="Times New Roman"/>
        <family val="1"/>
      </rPr>
      <t xml:space="preserve">. For example, Investor B can have only 5% of shares but will be considered as a direct investor as Investor B is related to the main investor, Investor A, whos has 80% of shares. This is common in investment of multinational corporations.  </t>
    </r>
  </si>
  <si>
    <r>
      <t xml:space="preserve">Bonaire, St. Eust, Saba (BES) </t>
    </r>
    <r>
      <rPr>
        <vertAlign val="superscript"/>
        <sz val="12"/>
        <rFont val="Times New Roman"/>
        <family val="1"/>
      </rPr>
      <t>1</t>
    </r>
  </si>
  <si>
    <r>
      <t xml:space="preserve">Curacao </t>
    </r>
    <r>
      <rPr>
        <vertAlign val="superscript"/>
        <sz val="12"/>
        <rFont val="Times New Roman"/>
        <family val="1"/>
      </rPr>
      <t>1</t>
    </r>
  </si>
  <si>
    <r>
      <t xml:space="preserve">Netherlands Antilles </t>
    </r>
    <r>
      <rPr>
        <vertAlign val="superscript"/>
        <sz val="12"/>
        <rFont val="Times New Roman"/>
        <family val="1"/>
      </rPr>
      <t>1</t>
    </r>
  </si>
  <si>
    <r>
      <t xml:space="preserve">St. Maarten </t>
    </r>
    <r>
      <rPr>
        <vertAlign val="superscript"/>
        <sz val="12"/>
        <rFont val="Times New Roman"/>
        <family val="1"/>
      </rPr>
      <t>1</t>
    </r>
  </si>
  <si>
    <t>Please select reporting period</t>
  </si>
  <si>
    <t>Valuations gains (+)/ losses (-) to capital (if any)</t>
  </si>
  <si>
    <t>Pleaseselect reporting period</t>
  </si>
  <si>
    <r>
      <t>Due Date:</t>
    </r>
    <r>
      <rPr>
        <sz val="12"/>
        <rFont val="Times New Roman"/>
        <family val="1"/>
      </rPr>
      <t xml:space="preserve"> Please complete and return this questionnaire to DICA by (1-Aug-2020)</t>
    </r>
  </si>
  <si>
    <r>
      <t xml:space="preserve">Further Information and Support: </t>
    </r>
    <r>
      <rPr>
        <sz val="12"/>
        <rFont val="Times New Roman"/>
        <family val="1"/>
      </rPr>
      <t>If you need any further clarification, you may contact Mr. Kyaw Win Tun(Tel.01658134 email: 42ukyawmoc@gmail.com) or Mr. Khin Maung Phyu (Tel. 01658134)  at the Planning and Statistics Division of DICA.</t>
    </r>
  </si>
  <si>
    <t>Calendar Year 2019 (Jan-Dec)</t>
  </si>
  <si>
    <t>Fiscal Year 2018/ 2019 (Oct-Sept)</t>
  </si>
  <si>
    <t>Retained earnings/losses (=3.2-3.3)</t>
  </si>
</sst>
</file>

<file path=xl/styles.xml><?xml version="1.0" encoding="utf-8"?>
<styleSheet xmlns="http://schemas.openxmlformats.org/spreadsheetml/2006/main">
  <numFmts count="2">
    <numFmt numFmtId="164" formatCode="#,##0.0"/>
    <numFmt numFmtId="165" formatCode="#,##0.000"/>
  </numFmts>
  <fonts count="28">
    <font>
      <sz val="10"/>
      <name val="Times New Roman"/>
    </font>
    <font>
      <b/>
      <sz val="10"/>
      <name val="Times New Roman"/>
      <family val="1"/>
    </font>
    <font>
      <b/>
      <sz val="12"/>
      <name val="Times New Roman"/>
      <family val="1"/>
    </font>
    <font>
      <b/>
      <sz val="14"/>
      <name val="Times New Roman"/>
      <family val="1"/>
    </font>
    <font>
      <sz val="10"/>
      <name val="Times New Roman"/>
      <family val="1"/>
    </font>
    <font>
      <sz val="8"/>
      <name val="Times New Roman"/>
      <family val="1"/>
    </font>
    <font>
      <sz val="8"/>
      <name val="Times New Roman"/>
      <family val="1"/>
    </font>
    <font>
      <b/>
      <sz val="9"/>
      <name val="Times New Roman"/>
      <family val="1"/>
    </font>
    <font>
      <sz val="9"/>
      <name val="Times New Roman"/>
      <family val="1"/>
    </font>
    <font>
      <sz val="10"/>
      <color rgb="FFFF0000"/>
      <name val="Times New Roman"/>
      <family val="1"/>
    </font>
    <font>
      <sz val="11"/>
      <name val="Times New Roman"/>
      <family val="1"/>
    </font>
    <font>
      <b/>
      <sz val="11"/>
      <name val="Times New Roman"/>
      <family val="1"/>
    </font>
    <font>
      <b/>
      <i/>
      <sz val="11"/>
      <name val="Times New Roman"/>
      <family val="1"/>
    </font>
    <font>
      <b/>
      <sz val="8"/>
      <name val="Times New Roman"/>
      <family val="1"/>
    </font>
    <font>
      <b/>
      <i/>
      <sz val="10"/>
      <name val="Times New Roman"/>
      <family val="1"/>
    </font>
    <font>
      <sz val="12"/>
      <name val="Times New Roman"/>
      <family val="1"/>
    </font>
    <font>
      <i/>
      <sz val="10"/>
      <name val="Times New Roman"/>
      <family val="1"/>
    </font>
    <font>
      <i/>
      <sz val="9"/>
      <name val="Times New Roman"/>
      <family val="1"/>
    </font>
    <font>
      <b/>
      <i/>
      <sz val="12"/>
      <name val="Times New Roman"/>
      <family val="1"/>
    </font>
    <font>
      <i/>
      <sz val="12"/>
      <name val="Times New Roman"/>
      <family val="1"/>
    </font>
    <font>
      <sz val="10"/>
      <name val="Times New Roman"/>
      <family val="1"/>
    </font>
    <font>
      <sz val="8"/>
      <color rgb="FFFF0000"/>
      <name val="Times New Roman"/>
      <family val="1"/>
    </font>
    <font>
      <sz val="9"/>
      <name val="Verdana"/>
      <family val="2"/>
    </font>
    <font>
      <sz val="8"/>
      <name val="Verdana"/>
      <family val="2"/>
    </font>
    <font>
      <u/>
      <sz val="10"/>
      <color theme="10"/>
      <name val="Times New Roman"/>
      <family val="1"/>
    </font>
    <font>
      <sz val="14"/>
      <name val="Times New Roman"/>
      <family val="1"/>
    </font>
    <font>
      <sz val="12"/>
      <color rgb="FFFF0000"/>
      <name val="Times New Roman"/>
      <family val="1"/>
    </font>
    <font>
      <vertAlign val="superscript"/>
      <sz val="12"/>
      <name val="Times New Roman"/>
      <family val="1"/>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4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double">
        <color indexed="64"/>
      </right>
      <top/>
      <bottom style="thin">
        <color indexed="64"/>
      </bottom>
      <diagonal/>
    </border>
  </borders>
  <cellStyleXfs count="4">
    <xf numFmtId="0" fontId="0" fillId="0" borderId="0"/>
    <xf numFmtId="0" fontId="4" fillId="0" borderId="0"/>
    <xf numFmtId="9" fontId="20" fillId="0" borderId="0" applyFont="0" applyFill="0" applyBorder="0" applyAlignment="0" applyProtection="0"/>
    <xf numFmtId="0" fontId="24" fillId="0" borderId="0" applyNumberFormat="0" applyFill="0" applyBorder="0" applyAlignment="0" applyProtection="0"/>
  </cellStyleXfs>
  <cellXfs count="337">
    <xf numFmtId="0" fontId="0" fillId="0" borderId="0" xfId="0"/>
    <xf numFmtId="0" fontId="8" fillId="0" borderId="0" xfId="0" applyFont="1" applyAlignment="1">
      <alignment horizontal="left" vertical="top" wrapText="1"/>
    </xf>
    <xf numFmtId="0" fontId="6" fillId="0" borderId="0" xfId="0" applyFont="1" applyFill="1"/>
    <xf numFmtId="0" fontId="6" fillId="0" borderId="0" xfId="0" applyFont="1" applyFill="1" applyBorder="1"/>
    <xf numFmtId="0" fontId="8" fillId="0" borderId="0" xfId="0" applyFont="1" applyFill="1" applyAlignment="1">
      <alignment horizontal="left" vertical="top" wrapText="1"/>
    </xf>
    <xf numFmtId="0" fontId="8" fillId="0" borderId="0" xfId="0" applyFont="1" applyFill="1" applyBorder="1" applyAlignment="1">
      <alignment vertical="center"/>
    </xf>
    <xf numFmtId="0" fontId="8" fillId="0" borderId="0" xfId="0" applyFont="1" applyAlignment="1">
      <alignment horizontal="left" wrapText="1"/>
    </xf>
    <xf numFmtId="0" fontId="8" fillId="0" borderId="0" xfId="0" applyFont="1" applyAlignment="1">
      <alignment horizontal="left" vertical="top" wrapText="1"/>
    </xf>
    <xf numFmtId="0" fontId="6" fillId="0" borderId="0" xfId="0" applyFont="1" applyFill="1" applyBorder="1" applyAlignment="1"/>
    <xf numFmtId="0" fontId="4" fillId="0" borderId="0" xfId="0" applyFont="1" applyFill="1" applyBorder="1"/>
    <xf numFmtId="0" fontId="10" fillId="0" borderId="0" xfId="0" applyFont="1"/>
    <xf numFmtId="0" fontId="11" fillId="0" borderId="0" xfId="0" applyFont="1"/>
    <xf numFmtId="49" fontId="8" fillId="0" borderId="0" xfId="0" applyNumberFormat="1" applyFont="1" applyAlignment="1"/>
    <xf numFmtId="0" fontId="8" fillId="0" borderId="0" xfId="0" applyFont="1" applyAlignment="1">
      <alignment horizontal="left" vertical="center" wrapText="1"/>
    </xf>
    <xf numFmtId="0" fontId="8" fillId="0" borderId="0" xfId="0" applyFont="1" applyAlignment="1">
      <alignment wrapText="1"/>
    </xf>
    <xf numFmtId="0" fontId="13" fillId="0" borderId="0" xfId="0" applyFont="1" applyFill="1" applyAlignment="1">
      <alignment horizontal="center" vertical="center"/>
    </xf>
    <xf numFmtId="0" fontId="3" fillId="2" borderId="0" xfId="0" applyFont="1" applyFill="1"/>
    <xf numFmtId="0" fontId="0" fillId="2" borderId="0" xfId="0" applyFill="1"/>
    <xf numFmtId="0" fontId="2" fillId="2" borderId="0" xfId="0" applyFont="1" applyFill="1"/>
    <xf numFmtId="0" fontId="2" fillId="2" borderId="0" xfId="0" applyFont="1" applyFill="1" applyAlignment="1">
      <alignment vertical="top"/>
    </xf>
    <xf numFmtId="0" fontId="6" fillId="2" borderId="0" xfId="0" applyFont="1" applyFill="1"/>
    <xf numFmtId="0" fontId="1" fillId="0" borderId="0" xfId="0" applyFont="1" applyFill="1" applyAlignment="1">
      <alignment vertical="center"/>
    </xf>
    <xf numFmtId="0" fontId="6" fillId="0" borderId="0" xfId="0" applyFont="1" applyFill="1" applyAlignment="1">
      <alignment wrapText="1"/>
    </xf>
    <xf numFmtId="0" fontId="4" fillId="0" borderId="0" xfId="0" applyFont="1"/>
    <xf numFmtId="0" fontId="12" fillId="0" borderId="0" xfId="0" applyFont="1"/>
    <xf numFmtId="0" fontId="15" fillId="0" borderId="0" xfId="0" applyFont="1"/>
    <xf numFmtId="0" fontId="15" fillId="0" borderId="0" xfId="0" applyFont="1" applyAlignment="1">
      <alignment horizontal="left"/>
    </xf>
    <xf numFmtId="0" fontId="10" fillId="0" borderId="0" xfId="0" quotePrefix="1" applyFont="1"/>
    <xf numFmtId="0" fontId="4" fillId="0" borderId="0" xfId="0" quotePrefix="1" applyFont="1"/>
    <xf numFmtId="0" fontId="16" fillId="0" borderId="0" xfId="0" applyFont="1"/>
    <xf numFmtId="0" fontId="8" fillId="0" borderId="0" xfId="0" applyFont="1" applyAlignment="1">
      <alignment horizontal="left" vertical="top" wrapText="1"/>
    </xf>
    <xf numFmtId="0" fontId="5" fillId="0" borderId="0" xfId="0" applyFont="1" applyFill="1"/>
    <xf numFmtId="0" fontId="4" fillId="2" borderId="0" xfId="0" applyFont="1" applyFill="1" applyBorder="1" applyAlignment="1">
      <alignment horizontal="left" wrapText="1"/>
    </xf>
    <xf numFmtId="0" fontId="4" fillId="0" borderId="0" xfId="0" applyFont="1" applyFill="1"/>
    <xf numFmtId="0" fontId="4" fillId="2" borderId="0" xfId="0" applyFont="1" applyFill="1" applyAlignment="1">
      <alignment vertical="center"/>
    </xf>
    <xf numFmtId="0" fontId="4" fillId="2" borderId="0" xfId="0" applyFont="1" applyFill="1"/>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8" fillId="0" borderId="0" xfId="0" applyFont="1" applyBorder="1" applyAlignment="1">
      <alignment horizontal="left" vertical="center" wrapText="1"/>
    </xf>
    <xf numFmtId="0" fontId="7" fillId="0" borderId="0" xfId="0" applyFont="1" applyBorder="1" applyAlignment="1">
      <alignment horizontal="left" vertical="center" wrapText="1"/>
    </xf>
    <xf numFmtId="49" fontId="1" fillId="2" borderId="0" xfId="0" applyNumberFormat="1" applyFont="1" applyFill="1" applyBorder="1" applyAlignment="1">
      <alignment horizontal="center" vertical="center"/>
    </xf>
    <xf numFmtId="0" fontId="8" fillId="0" borderId="0" xfId="0" applyFont="1" applyFill="1" applyAlignment="1">
      <alignment wrapText="1"/>
    </xf>
    <xf numFmtId="0" fontId="8" fillId="0" borderId="0" xfId="0" applyFont="1" applyFill="1" applyAlignment="1"/>
    <xf numFmtId="0" fontId="4" fillId="0" borderId="11" xfId="0" applyFont="1" applyFill="1" applyBorder="1"/>
    <xf numFmtId="0" fontId="4" fillId="0" borderId="11" xfId="0" applyFont="1" applyFill="1" applyBorder="1" applyAlignment="1">
      <alignment vertical="center"/>
    </xf>
    <xf numFmtId="0" fontId="4" fillId="0" borderId="10" xfId="0" applyFont="1" applyFill="1" applyBorder="1"/>
    <xf numFmtId="0" fontId="1" fillId="0" borderId="0" xfId="0" applyFont="1"/>
    <xf numFmtId="0" fontId="14" fillId="0" borderId="0" xfId="0" applyFont="1"/>
    <xf numFmtId="0" fontId="4" fillId="0" borderId="0" xfId="0" applyFont="1" applyAlignment="1">
      <alignment horizontal="left"/>
    </xf>
    <xf numFmtId="0" fontId="8" fillId="0" borderId="0" xfId="0" applyFont="1" applyAlignment="1"/>
    <xf numFmtId="0" fontId="7" fillId="0" borderId="0" xfId="0" applyFont="1" applyAlignment="1"/>
    <xf numFmtId="0" fontId="8" fillId="0" borderId="0" xfId="0" applyFont="1"/>
    <xf numFmtId="49" fontId="7" fillId="0" borderId="0" xfId="0" applyNumberFormat="1" applyFont="1" applyAlignment="1"/>
    <xf numFmtId="0" fontId="8" fillId="0" borderId="0" xfId="0" applyFont="1" applyAlignment="1">
      <alignment horizontal="left"/>
    </xf>
    <xf numFmtId="49" fontId="7" fillId="0" borderId="0" xfId="0" applyNumberFormat="1" applyFont="1" applyAlignment="1">
      <alignment wrapText="1"/>
    </xf>
    <xf numFmtId="49" fontId="7" fillId="0" borderId="0" xfId="0" applyNumberFormat="1" applyFont="1" applyAlignment="1">
      <alignment vertical="center"/>
    </xf>
    <xf numFmtId="0" fontId="0" fillId="0" borderId="0" xfId="0" applyAlignment="1"/>
    <xf numFmtId="0" fontId="0" fillId="0" borderId="0" xfId="0" applyAlignment="1">
      <alignment wrapText="1"/>
    </xf>
    <xf numFmtId="0" fontId="2" fillId="2" borderId="0" xfId="0" applyFont="1" applyFill="1" applyAlignment="1">
      <alignment vertical="center" wrapText="1"/>
    </xf>
    <xf numFmtId="0" fontId="15" fillId="0" borderId="0" xfId="0" applyFont="1" applyAlignment="1">
      <alignment horizontal="left" vertical="top" wrapText="1"/>
    </xf>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2" fillId="0" borderId="0" xfId="0" applyFont="1" applyBorder="1" applyAlignment="1">
      <alignment horizontal="left" vertical="center" wrapText="1"/>
    </xf>
    <xf numFmtId="0" fontId="15" fillId="2" borderId="0" xfId="0" applyFont="1" applyFill="1" applyBorder="1" applyAlignment="1">
      <alignment vertical="center" wrapText="1"/>
    </xf>
    <xf numFmtId="0" fontId="7" fillId="0" borderId="0" xfId="0" applyFont="1" applyFill="1" applyAlignment="1"/>
    <xf numFmtId="0" fontId="0" fillId="0" borderId="0" xfId="0" applyFill="1"/>
    <xf numFmtId="0" fontId="5" fillId="0" borderId="0" xfId="0" applyFont="1" applyFill="1" applyBorder="1"/>
    <xf numFmtId="164" fontId="22" fillId="0" borderId="8" xfId="1" applyNumberFormat="1" applyFont="1" applyFill="1" applyBorder="1" applyAlignment="1" applyProtection="1">
      <alignment horizontal="center" vertical="center"/>
    </xf>
    <xf numFmtId="164" fontId="23" fillId="0" borderId="2" xfId="1" applyNumberFormat="1" applyFont="1" applyFill="1" applyBorder="1" applyAlignment="1" applyProtection="1">
      <alignment horizontal="left" vertical="top" wrapText="1"/>
    </xf>
    <xf numFmtId="164" fontId="22" fillId="0" borderId="3" xfId="1" applyNumberFormat="1" applyFont="1" applyFill="1" applyBorder="1" applyAlignment="1" applyProtection="1">
      <alignment horizontal="center" vertical="center"/>
    </xf>
    <xf numFmtId="164" fontId="23" fillId="0" borderId="4" xfId="1" applyNumberFormat="1" applyFont="1" applyFill="1" applyBorder="1" applyAlignment="1" applyProtection="1">
      <alignment horizontal="left" vertical="top" wrapText="1"/>
    </xf>
    <xf numFmtId="164" fontId="22" fillId="0" borderId="39" xfId="1" applyNumberFormat="1" applyFont="1" applyFill="1" applyBorder="1" applyAlignment="1" applyProtection="1">
      <alignment horizontal="center" vertical="center"/>
    </xf>
    <xf numFmtId="164" fontId="23" fillId="0" borderId="40" xfId="1" applyNumberFormat="1" applyFont="1" applyFill="1" applyBorder="1" applyAlignment="1" applyProtection="1">
      <alignment horizontal="left" vertical="top" wrapText="1"/>
    </xf>
    <xf numFmtId="0" fontId="2" fillId="0" borderId="0" xfId="0" applyFont="1" applyFill="1" applyBorder="1" applyAlignment="1" applyProtection="1"/>
    <xf numFmtId="0" fontId="8" fillId="0" borderId="0" xfId="0" applyFont="1" applyFill="1" applyProtection="1"/>
    <xf numFmtId="0" fontId="7" fillId="0" borderId="0" xfId="0" applyFont="1" applyFill="1" applyBorder="1" applyAlignment="1" applyProtection="1"/>
    <xf numFmtId="0" fontId="2" fillId="0" borderId="0" xfId="0" applyFont="1" applyFill="1" applyBorder="1" applyAlignment="1" applyProtection="1">
      <alignment horizontal="center"/>
    </xf>
    <xf numFmtId="0" fontId="8" fillId="0" borderId="11" xfId="0" applyFont="1" applyFill="1" applyBorder="1" applyAlignment="1" applyProtection="1">
      <alignment horizontal="center"/>
    </xf>
    <xf numFmtId="0" fontId="4" fillId="0" borderId="14" xfId="0" applyFont="1" applyFill="1" applyBorder="1" applyAlignment="1" applyProtection="1">
      <alignment vertical="center" wrapText="1"/>
    </xf>
    <xf numFmtId="0" fontId="7" fillId="0" borderId="0" xfId="0" applyFont="1" applyFill="1" applyAlignment="1" applyProtection="1">
      <alignment horizontal="center"/>
    </xf>
    <xf numFmtId="0" fontId="8" fillId="0" borderId="10" xfId="0" applyFont="1" applyFill="1" applyBorder="1" applyAlignment="1" applyProtection="1"/>
    <xf numFmtId="0" fontId="8" fillId="0" borderId="14" xfId="0" applyFont="1" applyFill="1" applyBorder="1" applyAlignment="1" applyProtection="1">
      <alignment vertical="center" wrapText="1"/>
    </xf>
    <xf numFmtId="0" fontId="8" fillId="0" borderId="1" xfId="0" applyFont="1" applyFill="1" applyBorder="1" applyAlignment="1" applyProtection="1">
      <alignment vertical="center" wrapText="1"/>
    </xf>
    <xf numFmtId="0" fontId="8" fillId="0" borderId="9" xfId="0" applyFont="1" applyFill="1" applyBorder="1" applyAlignment="1" applyProtection="1">
      <alignment horizontal="left"/>
    </xf>
    <xf numFmtId="0" fontId="0" fillId="0" borderId="0" xfId="0" applyProtection="1"/>
    <xf numFmtId="0" fontId="7" fillId="0" borderId="0" xfId="1" applyFont="1" applyFill="1" applyAlignment="1" applyProtection="1">
      <alignment vertical="center" wrapText="1"/>
    </xf>
    <xf numFmtId="0" fontId="1" fillId="0" borderId="0" xfId="0" applyFont="1" applyAlignment="1" applyProtection="1">
      <alignment horizontal="center" vertical="center" wrapText="1"/>
    </xf>
    <xf numFmtId="0" fontId="4" fillId="0" borderId="0" xfId="0" applyFont="1" applyProtection="1"/>
    <xf numFmtId="0" fontId="15" fillId="0" borderId="0" xfId="0" applyFont="1" applyFill="1" applyProtection="1"/>
    <xf numFmtId="0" fontId="7" fillId="0" borderId="10" xfId="0" applyFont="1" applyFill="1" applyBorder="1" applyAlignment="1" applyProtection="1">
      <alignment horizontal="center" vertical="center" wrapText="1"/>
    </xf>
    <xf numFmtId="3" fontId="8" fillId="0" borderId="11" xfId="0" applyNumberFormat="1" applyFont="1" applyFill="1" applyBorder="1" applyAlignment="1" applyProtection="1">
      <alignment wrapText="1"/>
    </xf>
    <xf numFmtId="0" fontId="0" fillId="2" borderId="0" xfId="0" applyFill="1" applyProtection="1"/>
    <xf numFmtId="0" fontId="15" fillId="0" borderId="0" xfId="0" applyFont="1" applyAlignment="1" applyProtection="1">
      <alignment horizontal="left" vertical="center"/>
    </xf>
    <xf numFmtId="0" fontId="0" fillId="4" borderId="11" xfId="0" applyFill="1" applyBorder="1" applyAlignment="1" applyProtection="1">
      <alignment horizontal="center"/>
      <protection locked="0"/>
    </xf>
    <xf numFmtId="0" fontId="4" fillId="6" borderId="0" xfId="0" applyFont="1" applyFill="1" applyBorder="1" applyAlignment="1" applyProtection="1">
      <alignment horizontal="center" vertical="center" wrapText="1"/>
      <protection locked="0"/>
    </xf>
    <xf numFmtId="14" fontId="0" fillId="0" borderId="0" xfId="0" applyNumberFormat="1"/>
    <xf numFmtId="1" fontId="4" fillId="0" borderId="11" xfId="0" applyNumberFormat="1" applyFont="1" applyFill="1" applyBorder="1" applyAlignment="1" applyProtection="1">
      <protection locked="0"/>
    </xf>
    <xf numFmtId="0" fontId="4" fillId="5" borderId="11" xfId="0" applyFont="1" applyFill="1" applyBorder="1" applyAlignment="1" applyProtection="1">
      <alignment horizontal="center" vertical="center"/>
      <protection locked="0"/>
    </xf>
    <xf numFmtId="0" fontId="16" fillId="0" borderId="3" xfId="0" quotePrefix="1" applyFont="1" applyFill="1" applyBorder="1"/>
    <xf numFmtId="165" fontId="25" fillId="0" borderId="11" xfId="0" applyNumberFormat="1" applyFont="1" applyFill="1" applyBorder="1" applyAlignment="1" applyProtection="1">
      <alignment horizontal="center" vertical="center"/>
      <protection locked="0"/>
    </xf>
    <xf numFmtId="0" fontId="25" fillId="0" borderId="9" xfId="0" applyFont="1" applyFill="1" applyBorder="1" applyAlignment="1" applyProtection="1">
      <alignment horizontal="left" vertical="center" wrapText="1"/>
      <protection locked="0"/>
    </xf>
    <xf numFmtId="0" fontId="25" fillId="0" borderId="9" xfId="0" applyFont="1" applyFill="1" applyBorder="1" applyAlignment="1" applyProtection="1">
      <alignment horizontal="left" vertical="center"/>
      <protection locked="0"/>
    </xf>
    <xf numFmtId="0" fontId="25" fillId="0" borderId="9" xfId="0" applyFont="1" applyFill="1" applyBorder="1" applyAlignment="1" applyProtection="1">
      <alignment horizontal="center" vertical="center"/>
      <protection locked="0"/>
    </xf>
    <xf numFmtId="4" fontId="25" fillId="0" borderId="11" xfId="0" applyNumberFormat="1" applyFont="1" applyFill="1" applyBorder="1" applyAlignment="1" applyProtection="1">
      <alignment horizontal="center" vertical="center"/>
      <protection locked="0"/>
    </xf>
    <xf numFmtId="164" fontId="25" fillId="0" borderId="11" xfId="0" applyNumberFormat="1" applyFont="1" applyFill="1" applyBorder="1" applyAlignment="1" applyProtection="1">
      <alignment horizontal="center" vertical="center"/>
      <protection locked="0"/>
    </xf>
    <xf numFmtId="0" fontId="15" fillId="2" borderId="0" xfId="0" applyFont="1" applyFill="1" applyAlignment="1">
      <alignment horizontal="left" vertical="top" wrapText="1"/>
    </xf>
    <xf numFmtId="0" fontId="3" fillId="0" borderId="0" xfId="0" applyFont="1" applyFill="1" applyAlignment="1">
      <alignment vertical="top"/>
    </xf>
    <xf numFmtId="0" fontId="8" fillId="7" borderId="12" xfId="0" applyFont="1" applyFill="1" applyBorder="1" applyAlignment="1" applyProtection="1"/>
    <xf numFmtId="3" fontId="8" fillId="7" borderId="12" xfId="0" applyNumberFormat="1" applyFont="1" applyFill="1" applyBorder="1" applyProtection="1"/>
    <xf numFmtId="3" fontId="8" fillId="7" borderId="12" xfId="0" applyNumberFormat="1" applyFont="1" applyFill="1" applyBorder="1" applyAlignment="1" applyProtection="1">
      <alignment horizontal="right"/>
    </xf>
    <xf numFmtId="3" fontId="8" fillId="7" borderId="9" xfId="0" applyNumberFormat="1" applyFont="1" applyFill="1" applyBorder="1" applyAlignment="1" applyProtection="1"/>
    <xf numFmtId="0" fontId="8" fillId="7" borderId="9" xfId="0" applyFont="1" applyFill="1" applyBorder="1" applyAlignment="1" applyProtection="1"/>
    <xf numFmtId="0" fontId="7" fillId="0" borderId="6" xfId="0" applyFont="1" applyFill="1" applyBorder="1" applyAlignment="1" applyProtection="1">
      <alignment horizontal="center" vertical="center" wrapText="1"/>
    </xf>
    <xf numFmtId="0" fontId="7" fillId="0" borderId="11" xfId="0" applyFont="1" applyFill="1" applyBorder="1" applyAlignment="1" applyProtection="1">
      <alignment horizontal="center"/>
    </xf>
    <xf numFmtId="0" fontId="4" fillId="0" borderId="16" xfId="0" applyFont="1" applyFill="1" applyBorder="1" applyAlignment="1" applyProtection="1">
      <protection locked="0"/>
    </xf>
    <xf numFmtId="0" fontId="4" fillId="0" borderId="17" xfId="0" applyFont="1" applyFill="1" applyBorder="1" applyAlignment="1" applyProtection="1">
      <protection locked="0"/>
    </xf>
    <xf numFmtId="0" fontId="3" fillId="2" borderId="0" xfId="0" applyFont="1" applyFill="1" applyProtection="1"/>
    <xf numFmtId="0" fontId="2" fillId="2" borderId="0" xfId="0" applyFont="1" applyFill="1" applyProtection="1"/>
    <xf numFmtId="0" fontId="2" fillId="0" borderId="0" xfId="0" applyFont="1" applyFill="1" applyAlignment="1" applyProtection="1">
      <alignment vertical="top"/>
    </xf>
    <xf numFmtId="0" fontId="0" fillId="0" borderId="0" xfId="0" applyFill="1" applyProtection="1"/>
    <xf numFmtId="0" fontId="2" fillId="2" borderId="0" xfId="0" applyFont="1" applyFill="1" applyAlignment="1" applyProtection="1">
      <alignment vertical="top"/>
    </xf>
    <xf numFmtId="0" fontId="0" fillId="2" borderId="0" xfId="0" applyFill="1" applyBorder="1" applyProtection="1"/>
    <xf numFmtId="0" fontId="0" fillId="2" borderId="0" xfId="0" applyFill="1" applyBorder="1" applyAlignment="1" applyProtection="1">
      <alignment horizontal="left"/>
    </xf>
    <xf numFmtId="0" fontId="0" fillId="2" borderId="0" xfId="0" applyFill="1" applyBorder="1" applyAlignment="1" applyProtection="1">
      <alignment horizontal="center"/>
    </xf>
    <xf numFmtId="0" fontId="1" fillId="2" borderId="8" xfId="0" applyFont="1" applyFill="1" applyBorder="1" applyProtection="1"/>
    <xf numFmtId="0" fontId="0" fillId="2" borderId="1" xfId="0" applyFill="1" applyBorder="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4" fillId="2" borderId="0" xfId="0" applyFont="1" applyFill="1" applyProtection="1"/>
    <xf numFmtId="0" fontId="4" fillId="2" borderId="0" xfId="0" applyFont="1" applyFill="1" applyBorder="1" applyProtection="1"/>
    <xf numFmtId="0" fontId="0" fillId="2" borderId="5" xfId="0" applyFill="1" applyBorder="1" applyProtection="1"/>
    <xf numFmtId="0" fontId="0" fillId="2" borderId="6" xfId="0" applyFill="1" applyBorder="1" applyProtection="1"/>
    <xf numFmtId="0" fontId="0" fillId="2" borderId="7" xfId="0" applyFill="1" applyBorder="1" applyProtection="1"/>
    <xf numFmtId="0" fontId="7" fillId="0" borderId="0" xfId="0" applyFont="1" applyFill="1" applyAlignment="1" applyProtection="1">
      <alignment horizontal="left"/>
    </xf>
    <xf numFmtId="0" fontId="6" fillId="2" borderId="0" xfId="0" applyFont="1" applyFill="1" applyProtection="1"/>
    <xf numFmtId="0" fontId="8" fillId="0" borderId="0" xfId="0" applyFont="1" applyFill="1" applyAlignment="1" applyProtection="1">
      <alignment horizontal="left"/>
    </xf>
    <xf numFmtId="0" fontId="5" fillId="2" borderId="0" xfId="0" applyFont="1" applyFill="1" applyProtection="1"/>
    <xf numFmtId="0" fontId="21" fillId="2" borderId="0" xfId="0" applyFont="1" applyFill="1" applyProtection="1"/>
    <xf numFmtId="0" fontId="4" fillId="0" borderId="0" xfId="0" applyFont="1" applyFill="1" applyBorder="1" applyProtection="1"/>
    <xf numFmtId="0" fontId="1" fillId="2" borderId="0" xfId="0" applyFont="1" applyFill="1" applyProtection="1"/>
    <xf numFmtId="0" fontId="4" fillId="2" borderId="0" xfId="0" quotePrefix="1" applyFont="1" applyFill="1" applyProtection="1"/>
    <xf numFmtId="0" fontId="4" fillId="0" borderId="0" xfId="0" quotePrefix="1" applyFont="1" applyProtection="1"/>
    <xf numFmtId="0" fontId="2" fillId="0" borderId="0" xfId="0" applyFont="1" applyFill="1" applyAlignment="1" applyProtection="1">
      <alignment horizontal="center"/>
    </xf>
    <xf numFmtId="0" fontId="15" fillId="0" borderId="0" xfId="0" applyFont="1" applyAlignment="1" applyProtection="1">
      <alignment vertical="center" wrapText="1"/>
    </xf>
    <xf numFmtId="0" fontId="2" fillId="0" borderId="0" xfId="0" applyFont="1" applyFill="1" applyBorder="1" applyAlignment="1" applyProtection="1">
      <alignment vertical="center" wrapText="1"/>
    </xf>
    <xf numFmtId="0" fontId="2" fillId="6" borderId="0" xfId="0" applyFont="1" applyFill="1" applyBorder="1" applyAlignment="1" applyProtection="1">
      <alignment horizontal="center" vertical="center" wrapText="1"/>
      <protection locked="0"/>
    </xf>
    <xf numFmtId="0" fontId="15" fillId="2" borderId="32"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11" xfId="0" quotePrefix="1" applyFont="1" applyFill="1" applyBorder="1" applyAlignment="1" applyProtection="1">
      <alignment horizontal="center" vertical="center"/>
    </xf>
    <xf numFmtId="0" fontId="2" fillId="0" borderId="4" xfId="0" applyFont="1" applyFill="1" applyBorder="1" applyAlignment="1" applyProtection="1">
      <alignment horizontal="center"/>
    </xf>
    <xf numFmtId="0" fontId="2" fillId="0" borderId="10" xfId="0" applyFont="1" applyFill="1" applyBorder="1" applyAlignment="1" applyProtection="1">
      <alignment horizontal="center"/>
    </xf>
    <xf numFmtId="0" fontId="2" fillId="0" borderId="10" xfId="0" applyFont="1" applyFill="1" applyBorder="1" applyAlignment="1" applyProtection="1"/>
    <xf numFmtId="3" fontId="15" fillId="0" borderId="33" xfId="0" applyNumberFormat="1" applyFont="1" applyFill="1" applyBorder="1" applyAlignment="1" applyProtection="1">
      <alignment vertical="center" wrapText="1"/>
    </xf>
    <xf numFmtId="0" fontId="2" fillId="0" borderId="36" xfId="0" applyFont="1" applyFill="1" applyBorder="1" applyAlignment="1" applyProtection="1">
      <alignment vertical="center"/>
    </xf>
    <xf numFmtId="0" fontId="15" fillId="0" borderId="32" xfId="0" applyFont="1" applyFill="1" applyBorder="1" applyAlignment="1" applyProtection="1">
      <alignment vertical="center"/>
    </xf>
    <xf numFmtId="0" fontId="15" fillId="0" borderId="7" xfId="0" applyFont="1" applyFill="1" applyBorder="1" applyAlignment="1" applyProtection="1">
      <alignment vertical="center"/>
    </xf>
    <xf numFmtId="3" fontId="15" fillId="0" borderId="34" xfId="0" applyNumberFormat="1" applyFont="1" applyFill="1" applyBorder="1" applyAlignment="1" applyProtection="1">
      <alignment vertical="center" wrapText="1"/>
    </xf>
    <xf numFmtId="3" fontId="15" fillId="0" borderId="7" xfId="0" applyNumberFormat="1" applyFont="1" applyFill="1" applyBorder="1" applyAlignment="1" applyProtection="1">
      <alignment vertical="center"/>
    </xf>
    <xf numFmtId="3" fontId="15" fillId="0" borderId="13" xfId="0" applyNumberFormat="1" applyFont="1" applyFill="1" applyBorder="1" applyAlignment="1" applyProtection="1">
      <alignment vertical="center"/>
    </xf>
    <xf numFmtId="3" fontId="15" fillId="0" borderId="6" xfId="0" applyNumberFormat="1" applyFont="1" applyFill="1" applyBorder="1" applyAlignment="1" applyProtection="1">
      <alignment vertical="center"/>
    </xf>
    <xf numFmtId="3" fontId="15" fillId="0" borderId="5" xfId="0" applyNumberFormat="1" applyFont="1" applyFill="1" applyBorder="1" applyAlignment="1" applyProtection="1">
      <alignment vertical="center" wrapText="1"/>
    </xf>
    <xf numFmtId="3" fontId="15" fillId="0" borderId="13" xfId="0" applyNumberFormat="1" applyFont="1" applyFill="1" applyBorder="1" applyAlignment="1" applyProtection="1">
      <alignment vertical="center" wrapText="1"/>
    </xf>
    <xf numFmtId="0" fontId="2" fillId="0" borderId="4" xfId="0" applyFont="1" applyFill="1" applyBorder="1" applyAlignment="1" applyProtection="1">
      <alignment horizontal="center" vertical="center" wrapText="1"/>
    </xf>
    <xf numFmtId="0" fontId="15" fillId="0" borderId="11" xfId="0" applyFont="1" applyFill="1" applyBorder="1" applyAlignment="1" applyProtection="1">
      <alignment vertical="center" wrapText="1"/>
    </xf>
    <xf numFmtId="0" fontId="15" fillId="0" borderId="14" xfId="0" applyFont="1" applyFill="1" applyBorder="1" applyAlignment="1" applyProtection="1">
      <alignment vertical="center" wrapText="1"/>
    </xf>
    <xf numFmtId="0" fontId="15" fillId="0" borderId="10" xfId="0" applyFont="1" applyFill="1" applyBorder="1" applyAlignment="1" applyProtection="1">
      <alignment vertical="center" wrapText="1"/>
    </xf>
    <xf numFmtId="0" fontId="15" fillId="7" borderId="0" xfId="0" applyFont="1" applyFill="1" applyProtection="1"/>
    <xf numFmtId="0" fontId="15" fillId="7" borderId="35" xfId="0" applyFont="1" applyFill="1" applyBorder="1" applyAlignment="1" applyProtection="1">
      <alignment horizontal="center" vertical="center" wrapText="1"/>
    </xf>
    <xf numFmtId="0" fontId="15" fillId="7" borderId="6" xfId="0" applyFont="1" applyFill="1" applyBorder="1" applyAlignment="1" applyProtection="1">
      <alignment horizontal="center" vertical="center" wrapText="1"/>
    </xf>
    <xf numFmtId="0" fontId="15" fillId="7" borderId="36" xfId="0" quotePrefix="1" applyFont="1" applyFill="1" applyBorder="1" applyAlignment="1" applyProtection="1">
      <alignment horizontal="center"/>
    </xf>
    <xf numFmtId="0" fontId="15" fillId="7" borderId="12" xfId="0" applyFont="1" applyFill="1" applyBorder="1" applyAlignment="1" applyProtection="1">
      <alignment horizontal="center"/>
    </xf>
    <xf numFmtId="0" fontId="15" fillId="7" borderId="11" xfId="0" applyFont="1" applyFill="1" applyBorder="1" applyAlignment="1" applyProtection="1">
      <alignment horizontal="center"/>
    </xf>
    <xf numFmtId="0" fontId="15" fillId="7" borderId="12" xfId="0" quotePrefix="1" applyFont="1" applyFill="1" applyBorder="1" applyAlignment="1" applyProtection="1">
      <alignment horizontal="center"/>
    </xf>
    <xf numFmtId="0" fontId="15" fillId="7" borderId="11" xfId="0" quotePrefix="1" applyFont="1" applyFill="1" applyBorder="1" applyAlignment="1" applyProtection="1">
      <alignment horizontal="center"/>
    </xf>
    <xf numFmtId="0" fontId="15" fillId="7" borderId="9" xfId="0" applyFont="1" applyFill="1" applyBorder="1" applyAlignment="1" applyProtection="1">
      <alignment horizontal="center"/>
    </xf>
    <xf numFmtId="0" fontId="2" fillId="0" borderId="0" xfId="0" applyFont="1" applyFill="1" applyAlignment="1" applyProtection="1">
      <alignment horizontal="center" vertical="center"/>
    </xf>
    <xf numFmtId="0" fontId="15" fillId="0" borderId="10" xfId="0" applyFont="1" applyFill="1" applyBorder="1" applyAlignment="1" applyProtection="1">
      <alignment vertical="center"/>
    </xf>
    <xf numFmtId="0" fontId="15" fillId="0" borderId="8" xfId="0" applyFont="1" applyFill="1" applyBorder="1" applyAlignment="1" applyProtection="1">
      <alignment vertical="center" wrapText="1"/>
    </xf>
    <xf numFmtId="0" fontId="15" fillId="0" borderId="37" xfId="0" applyFont="1" applyFill="1" applyBorder="1" applyAlignment="1" applyProtection="1">
      <alignment vertical="center" wrapText="1"/>
    </xf>
    <xf numFmtId="0" fontId="15" fillId="7" borderId="12" xfId="0" applyFont="1" applyFill="1" applyBorder="1" applyAlignment="1" applyProtection="1"/>
    <xf numFmtId="0" fontId="15" fillId="7" borderId="36" xfId="0" applyFont="1" applyFill="1" applyBorder="1" applyAlignment="1" applyProtection="1"/>
    <xf numFmtId="0" fontId="15" fillId="7" borderId="11" xfId="0" applyFont="1" applyFill="1" applyBorder="1" applyAlignment="1" applyProtection="1"/>
    <xf numFmtId="0" fontId="15" fillId="7" borderId="9" xfId="0" applyFont="1" applyFill="1" applyBorder="1" applyAlignment="1" applyProtection="1"/>
    <xf numFmtId="0" fontId="15" fillId="0" borderId="9" xfId="0" applyFont="1" applyFill="1" applyBorder="1" applyAlignment="1" applyProtection="1">
      <alignment horizontal="left" vertical="center" wrapText="1"/>
      <protection locked="0"/>
    </xf>
    <xf numFmtId="9" fontId="15" fillId="4" borderId="33" xfId="2" applyFont="1" applyFill="1" applyBorder="1" applyAlignment="1" applyProtection="1">
      <alignment horizontal="center" vertical="center"/>
    </xf>
    <xf numFmtId="3" fontId="15" fillId="0" borderId="9" xfId="0" applyNumberFormat="1" applyFont="1" applyFill="1" applyBorder="1" applyAlignment="1" applyProtection="1">
      <alignment horizontal="center" vertical="center"/>
      <protection locked="0"/>
    </xf>
    <xf numFmtId="3" fontId="15" fillId="4" borderId="34" xfId="0" applyNumberFormat="1" applyFont="1" applyFill="1" applyBorder="1" applyAlignment="1" applyProtection="1">
      <alignment horizontal="center" vertical="center"/>
    </xf>
    <xf numFmtId="3" fontId="15" fillId="4" borderId="13" xfId="0" applyNumberFormat="1" applyFont="1" applyFill="1" applyBorder="1" applyAlignment="1" applyProtection="1">
      <alignment horizontal="center" vertical="center"/>
    </xf>
    <xf numFmtId="3" fontId="15" fillId="0" borderId="13" xfId="0" applyNumberFormat="1" applyFont="1" applyFill="1" applyBorder="1" applyAlignment="1" applyProtection="1">
      <alignment horizontal="center" vertical="center"/>
      <protection locked="0"/>
    </xf>
    <xf numFmtId="9" fontId="15" fillId="4" borderId="34" xfId="2" applyFont="1" applyFill="1" applyBorder="1" applyAlignment="1" applyProtection="1">
      <alignment horizontal="center" vertical="center"/>
    </xf>
    <xf numFmtId="0" fontId="15" fillId="0" borderId="36" xfId="0" applyFont="1" applyFill="1" applyBorder="1" applyAlignment="1" applyProtection="1">
      <alignment horizontal="center" vertical="center"/>
      <protection locked="0"/>
    </xf>
    <xf numFmtId="0" fontId="26" fillId="0" borderId="4" xfId="0" applyFont="1" applyFill="1" applyBorder="1" applyProtection="1"/>
    <xf numFmtId="0" fontId="2" fillId="0" borderId="11" xfId="0" applyFont="1" applyFill="1" applyBorder="1" applyAlignment="1" applyProtection="1">
      <alignment horizontal="center"/>
    </xf>
    <xf numFmtId="0" fontId="15" fillId="0" borderId="13" xfId="0" applyFont="1" applyFill="1" applyBorder="1" applyProtection="1"/>
    <xf numFmtId="0" fontId="15" fillId="7" borderId="6" xfId="0" applyFont="1" applyFill="1" applyBorder="1" applyProtection="1"/>
    <xf numFmtId="0" fontId="26" fillId="0" borderId="0" xfId="0" applyFont="1" applyFill="1" applyProtection="1"/>
    <xf numFmtId="9" fontId="2" fillId="4" borderId="34" xfId="2" applyFont="1" applyFill="1" applyBorder="1" applyAlignment="1" applyProtection="1">
      <alignment horizontal="center" vertical="center"/>
    </xf>
    <xf numFmtId="0" fontId="15" fillId="7" borderId="38" xfId="0" applyFont="1" applyFill="1" applyBorder="1" applyProtection="1"/>
    <xf numFmtId="3" fontId="2" fillId="4" borderId="7" xfId="0" applyNumberFormat="1" applyFont="1" applyFill="1" applyBorder="1" applyAlignment="1" applyProtection="1">
      <alignment horizontal="center" vertical="center"/>
    </xf>
    <xf numFmtId="3" fontId="2" fillId="4" borderId="13" xfId="0" applyNumberFormat="1" applyFont="1" applyFill="1" applyBorder="1" applyAlignment="1" applyProtection="1">
      <alignment horizontal="center" vertical="center"/>
    </xf>
    <xf numFmtId="3" fontId="2" fillId="4" borderId="11" xfId="0" applyNumberFormat="1" applyFont="1" applyFill="1" applyBorder="1" applyAlignment="1" applyProtection="1">
      <alignment horizontal="center" vertical="center"/>
    </xf>
    <xf numFmtId="3" fontId="2" fillId="4" borderId="33" xfId="0" applyNumberFormat="1" applyFont="1" applyFill="1" applyBorder="1" applyAlignment="1" applyProtection="1">
      <alignment horizontal="center" vertical="center"/>
    </xf>
    <xf numFmtId="0" fontId="26" fillId="0" borderId="0" xfId="0" applyFont="1" applyFill="1" applyBorder="1" applyProtection="1"/>
    <xf numFmtId="0" fontId="15" fillId="0" borderId="0" xfId="0" applyFont="1" applyFill="1" applyBorder="1" applyProtection="1"/>
    <xf numFmtId="3" fontId="15"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15" fillId="2" borderId="0" xfId="0" applyFont="1" applyFill="1" applyProtection="1"/>
    <xf numFmtId="0" fontId="2" fillId="0" borderId="0" xfId="0" applyFont="1" applyFill="1" applyAlignment="1" applyProtection="1">
      <alignment vertical="center" wrapText="1"/>
    </xf>
    <xf numFmtId="164" fontId="15" fillId="0" borderId="2" xfId="1" applyNumberFormat="1" applyFont="1" applyFill="1" applyBorder="1" applyAlignment="1" applyProtection="1">
      <alignment horizontal="left" vertical="top" wrapText="1"/>
    </xf>
    <xf numFmtId="164" fontId="15" fillId="0" borderId="8" xfId="1" applyNumberFormat="1" applyFont="1" applyFill="1" applyBorder="1" applyAlignment="1" applyProtection="1">
      <alignment horizontal="center" vertical="center"/>
    </xf>
    <xf numFmtId="164" fontId="15" fillId="0" borderId="4" xfId="1" applyNumberFormat="1" applyFont="1" applyFill="1" applyBorder="1" applyAlignment="1" applyProtection="1">
      <alignment horizontal="left" vertical="top" wrapText="1"/>
    </xf>
    <xf numFmtId="164" fontId="15" fillId="0" borderId="3" xfId="1" applyNumberFormat="1" applyFont="1" applyFill="1" applyBorder="1" applyAlignment="1" applyProtection="1">
      <alignment horizontal="center" vertical="center"/>
    </xf>
    <xf numFmtId="164" fontId="15" fillId="0" borderId="40" xfId="1" applyNumberFormat="1" applyFont="1" applyFill="1" applyBorder="1" applyAlignment="1" applyProtection="1">
      <alignment horizontal="left" vertical="top" wrapText="1"/>
    </xf>
    <xf numFmtId="164" fontId="15" fillId="0" borderId="39" xfId="1" applyNumberFormat="1" applyFont="1" applyFill="1" applyBorder="1" applyAlignment="1" applyProtection="1">
      <alignment horizontal="center" vertical="center"/>
    </xf>
    <xf numFmtId="0" fontId="15" fillId="2" borderId="41" xfId="0" quotePrefix="1" applyFont="1" applyFill="1" applyBorder="1" applyAlignment="1" applyProtection="1">
      <alignment horizontal="center" vertical="center"/>
    </xf>
    <xf numFmtId="0" fontId="15" fillId="2" borderId="29" xfId="0" applyFont="1" applyFill="1" applyBorder="1" applyAlignment="1" applyProtection="1">
      <alignment horizontal="center" vertical="center" wrapText="1"/>
    </xf>
    <xf numFmtId="0" fontId="15" fillId="2" borderId="30" xfId="0" applyFont="1" applyFill="1" applyBorder="1" applyAlignment="1" applyProtection="1">
      <alignment horizontal="center" vertical="center" wrapText="1"/>
    </xf>
    <xf numFmtId="0" fontId="15" fillId="2" borderId="31"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3" fontId="15" fillId="2" borderId="11" xfId="0" applyNumberFormat="1" applyFont="1" applyFill="1" applyBorder="1" applyAlignment="1" applyProtection="1">
      <alignment horizontal="center" vertical="center"/>
      <protection locked="0"/>
    </xf>
    <xf numFmtId="3" fontId="15" fillId="2" borderId="13" xfId="0" applyNumberFormat="1" applyFont="1" applyFill="1" applyBorder="1" applyAlignment="1" applyProtection="1">
      <alignment horizontal="center" vertical="center"/>
      <protection locked="0"/>
    </xf>
    <xf numFmtId="3" fontId="2" fillId="2" borderId="11" xfId="0" applyNumberFormat="1" applyFont="1" applyFill="1" applyBorder="1" applyAlignment="1" applyProtection="1">
      <alignment horizontal="center" vertical="center"/>
      <protection locked="0"/>
    </xf>
    <xf numFmtId="3" fontId="2" fillId="2" borderId="13"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vertical="center" wrapText="1"/>
    </xf>
    <xf numFmtId="0" fontId="7" fillId="0" borderId="4"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7" fillId="0" borderId="7" xfId="0" applyFont="1" applyFill="1" applyBorder="1" applyAlignment="1" applyProtection="1">
      <alignment vertical="center" wrapText="1"/>
    </xf>
    <xf numFmtId="164" fontId="25" fillId="4" borderId="11" xfId="0" applyNumberFormat="1"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4" fillId="0" borderId="10" xfId="0" applyFont="1" applyFill="1" applyBorder="1" applyAlignment="1">
      <alignment horizontal="left"/>
    </xf>
    <xf numFmtId="0" fontId="1" fillId="2" borderId="27" xfId="0" applyFont="1" applyFill="1" applyBorder="1" applyAlignment="1" applyProtection="1">
      <alignment horizontal="left"/>
    </xf>
    <xf numFmtId="0" fontId="1" fillId="2" borderId="16" xfId="0" applyFont="1" applyFill="1" applyBorder="1" applyAlignment="1" applyProtection="1">
      <alignment horizontal="left"/>
    </xf>
    <xf numFmtId="14" fontId="4" fillId="2"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protection locked="0"/>
    </xf>
    <xf numFmtId="0" fontId="8" fillId="0" borderId="6" xfId="0" applyFont="1" applyFill="1" applyBorder="1" applyAlignment="1" applyProtection="1">
      <alignment horizontal="left"/>
      <protection locked="0"/>
    </xf>
    <xf numFmtId="0" fontId="24" fillId="0" borderId="6" xfId="3" applyFill="1" applyBorder="1" applyAlignment="1" applyProtection="1">
      <alignment horizontal="left"/>
      <protection locked="0"/>
    </xf>
    <xf numFmtId="14" fontId="0" fillId="2" borderId="15" xfId="0" applyNumberFormat="1"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0" fillId="4" borderId="11" xfId="0" applyFill="1" applyBorder="1" applyAlignment="1" applyProtection="1">
      <alignment horizontal="left"/>
    </xf>
    <xf numFmtId="0" fontId="1" fillId="4" borderId="10" xfId="0" applyFont="1" applyFill="1" applyBorder="1" applyAlignment="1" applyProtection="1">
      <alignment horizontal="center"/>
    </xf>
    <xf numFmtId="0" fontId="1" fillId="4" borderId="12" xfId="0" applyFont="1" applyFill="1" applyBorder="1" applyAlignment="1" applyProtection="1">
      <alignment horizontal="center"/>
    </xf>
    <xf numFmtId="0" fontId="1" fillId="4" borderId="9" xfId="0" applyFont="1" applyFill="1" applyBorder="1" applyAlignment="1" applyProtection="1">
      <alignment horizontal="center"/>
    </xf>
    <xf numFmtId="0" fontId="4" fillId="5" borderId="15" xfId="0" applyFont="1" applyFill="1" applyBorder="1" applyAlignment="1" applyProtection="1">
      <alignment horizontal="center"/>
      <protection locked="0"/>
    </xf>
    <xf numFmtId="0" fontId="0" fillId="5" borderId="16" xfId="0" applyFill="1" applyBorder="1" applyAlignment="1" applyProtection="1">
      <alignment horizontal="center"/>
      <protection locked="0"/>
    </xf>
    <xf numFmtId="0" fontId="0" fillId="5" borderId="17" xfId="0" applyFill="1" applyBorder="1" applyAlignment="1" applyProtection="1">
      <alignment horizontal="center"/>
      <protection locked="0"/>
    </xf>
    <xf numFmtId="0" fontId="4" fillId="2" borderId="18" xfId="0" applyFont="1" applyFill="1" applyBorder="1" applyAlignment="1" applyProtection="1">
      <alignment horizontal="left"/>
    </xf>
    <xf numFmtId="0" fontId="0" fillId="2" borderId="19" xfId="0" applyFill="1" applyBorder="1" applyAlignment="1" applyProtection="1">
      <alignment horizontal="left"/>
    </xf>
    <xf numFmtId="0" fontId="0" fillId="2" borderId="20" xfId="0" applyFill="1" applyBorder="1" applyAlignment="1" applyProtection="1">
      <alignment horizontal="left"/>
    </xf>
    <xf numFmtId="0" fontId="0" fillId="2" borderId="3" xfId="0" applyFill="1" applyBorder="1" applyAlignment="1" applyProtection="1">
      <alignment horizontal="left"/>
      <protection locked="0"/>
    </xf>
    <xf numFmtId="0" fontId="0" fillId="2" borderId="0" xfId="0" applyFill="1" applyBorder="1" applyAlignment="1" applyProtection="1">
      <alignment horizontal="left"/>
      <protection locked="0"/>
    </xf>
    <xf numFmtId="0" fontId="0" fillId="2" borderId="4" xfId="0" applyFill="1" applyBorder="1" applyAlignment="1" applyProtection="1">
      <alignment horizontal="left"/>
      <protection locked="0"/>
    </xf>
    <xf numFmtId="0" fontId="1" fillId="2" borderId="24" xfId="0" applyFont="1" applyFill="1" applyBorder="1" applyAlignment="1" applyProtection="1">
      <alignment horizontal="left"/>
    </xf>
    <xf numFmtId="0" fontId="1" fillId="2" borderId="25" xfId="0" applyFont="1" applyFill="1" applyBorder="1" applyAlignment="1" applyProtection="1">
      <alignment horizontal="left"/>
    </xf>
    <xf numFmtId="0" fontId="1" fillId="2" borderId="26" xfId="0" applyFont="1" applyFill="1" applyBorder="1" applyAlignment="1" applyProtection="1">
      <alignment horizontal="left"/>
    </xf>
    <xf numFmtId="0" fontId="4" fillId="2" borderId="18" xfId="0" applyFont="1"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0" xfId="0" applyFill="1" applyBorder="1" applyAlignment="1" applyProtection="1">
      <alignment horizontal="left"/>
      <protection locked="0"/>
    </xf>
    <xf numFmtId="0" fontId="4" fillId="2" borderId="19" xfId="0" applyFont="1" applyFill="1" applyBorder="1" applyAlignment="1" applyProtection="1">
      <alignment horizontal="left"/>
      <protection locked="0"/>
    </xf>
    <xf numFmtId="0" fontId="4" fillId="2" borderId="20" xfId="0" applyFont="1" applyFill="1" applyBorder="1" applyAlignment="1" applyProtection="1">
      <alignment horizontal="left"/>
      <protection locked="0"/>
    </xf>
    <xf numFmtId="0" fontId="0" fillId="2" borderId="21" xfId="0" applyFill="1" applyBorder="1" applyAlignment="1" applyProtection="1">
      <alignment horizontal="left"/>
    </xf>
    <xf numFmtId="0" fontId="0" fillId="2" borderId="22" xfId="0" applyFill="1" applyBorder="1" applyAlignment="1" applyProtection="1">
      <alignment horizontal="left"/>
    </xf>
    <xf numFmtId="0" fontId="0" fillId="2" borderId="23" xfId="0" applyFill="1" applyBorder="1" applyAlignment="1" applyProtection="1">
      <alignment horizontal="left"/>
    </xf>
    <xf numFmtId="0" fontId="1" fillId="5" borderId="16" xfId="0" applyFont="1" applyFill="1" applyBorder="1" applyAlignment="1" applyProtection="1">
      <alignment horizontal="center"/>
      <protection locked="0"/>
    </xf>
    <xf numFmtId="0" fontId="1" fillId="5" borderId="28" xfId="0" applyFont="1" applyFill="1" applyBorder="1" applyAlignment="1" applyProtection="1">
      <alignment horizontal="center"/>
      <protection locked="0"/>
    </xf>
    <xf numFmtId="0" fontId="4" fillId="2" borderId="0" xfId="0" applyFont="1" applyFill="1" applyBorder="1" applyAlignment="1" applyProtection="1">
      <alignment horizontal="center" vertical="top" wrapText="1"/>
    </xf>
    <xf numFmtId="0" fontId="0" fillId="0" borderId="15"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4" fillId="2" borderId="16" xfId="0" applyFont="1" applyFill="1" applyBorder="1" applyAlignment="1" applyProtection="1">
      <protection locked="0"/>
    </xf>
    <xf numFmtId="0" fontId="4" fillId="2" borderId="28" xfId="0" applyFont="1" applyFill="1" applyBorder="1" applyAlignment="1" applyProtection="1">
      <protection locked="0"/>
    </xf>
    <xf numFmtId="0" fontId="1" fillId="2" borderId="8"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2" xfId="0" applyFont="1" applyFill="1" applyBorder="1" applyAlignment="1" applyProtection="1">
      <alignment horizontal="left"/>
    </xf>
    <xf numFmtId="0" fontId="4" fillId="0" borderId="0" xfId="0" applyFont="1" applyFill="1" applyAlignment="1">
      <alignment horizontal="left" vertical="center" wrapText="1"/>
    </xf>
    <xf numFmtId="0" fontId="4" fillId="0" borderId="0" xfId="0" applyFont="1" applyFill="1" applyAlignment="1">
      <alignment horizontal="left" wrapText="1"/>
    </xf>
    <xf numFmtId="0" fontId="4" fillId="0" borderId="0" xfId="0" applyFont="1" applyAlignment="1">
      <alignment horizontal="left" vertical="center" wrapText="1"/>
    </xf>
    <xf numFmtId="0" fontId="4" fillId="2" borderId="0" xfId="0" applyFont="1" applyFill="1" applyAlignment="1">
      <alignment horizontal="left"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0" borderId="0" xfId="1" applyFont="1" applyAlignment="1">
      <alignment horizontal="left" vertical="center" wrapText="1"/>
    </xf>
    <xf numFmtId="0" fontId="4" fillId="3" borderId="10"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wrapText="1"/>
      <protection locked="0"/>
    </xf>
    <xf numFmtId="0" fontId="4" fillId="3" borderId="12" xfId="0" applyFont="1" applyFill="1" applyBorder="1" applyAlignment="1" applyProtection="1">
      <alignment horizontal="center" wrapText="1"/>
      <protection locked="0"/>
    </xf>
    <xf numFmtId="0" fontId="4" fillId="3" borderId="9" xfId="0" applyFont="1" applyFill="1" applyBorder="1" applyAlignment="1" applyProtection="1">
      <alignment horizontal="center" wrapText="1"/>
      <protection locked="0"/>
    </xf>
    <xf numFmtId="165" fontId="4" fillId="0" borderId="11" xfId="0" applyNumberFormat="1" applyFont="1" applyFill="1" applyBorder="1" applyAlignment="1" applyProtection="1">
      <alignment horizontal="center"/>
      <protection locked="0"/>
    </xf>
    <xf numFmtId="0" fontId="4" fillId="2" borderId="0" xfId="1" applyFont="1" applyFill="1" applyAlignment="1">
      <alignment horizontal="left"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xf>
    <xf numFmtId="0" fontId="4" fillId="0" borderId="9" xfId="0" applyFont="1" applyFill="1" applyBorder="1" applyAlignment="1">
      <alignment horizontal="left"/>
    </xf>
    <xf numFmtId="0" fontId="4" fillId="2" borderId="10"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wrapText="1"/>
    </xf>
    <xf numFmtId="0" fontId="4" fillId="2" borderId="12" xfId="0" applyFont="1" applyFill="1" applyBorder="1" applyAlignment="1">
      <alignment horizontal="left" wrapText="1"/>
    </xf>
    <xf numFmtId="0" fontId="4" fillId="2" borderId="11" xfId="0" applyFont="1" applyFill="1" applyBorder="1" applyAlignment="1">
      <alignment horizontal="left" vertical="center" wrapText="1"/>
    </xf>
    <xf numFmtId="0" fontId="4" fillId="0" borderId="10"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lignment horizontal="left" wrapText="1"/>
    </xf>
    <xf numFmtId="0" fontId="4" fillId="0" borderId="12" xfId="0" applyFont="1" applyFill="1" applyBorder="1" applyAlignment="1">
      <alignment horizontal="left" wrapText="1"/>
    </xf>
    <xf numFmtId="0" fontId="4" fillId="0" borderId="9" xfId="0" applyFont="1" applyFill="1" applyBorder="1" applyAlignment="1">
      <alignment horizontal="left"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5" fillId="0" borderId="0" xfId="0" quotePrefix="1" applyFont="1" applyFill="1" applyAlignment="1" applyProtection="1">
      <alignment horizontal="left" vertical="center"/>
    </xf>
    <xf numFmtId="0" fontId="15" fillId="0" borderId="0" xfId="0" applyFont="1" applyAlignment="1" applyProtection="1">
      <alignment horizontal="center" vertical="center" wrapText="1"/>
    </xf>
    <xf numFmtId="0" fontId="2" fillId="0" borderId="2" xfId="0" applyFont="1" applyFill="1" applyBorder="1" applyAlignment="1" applyProtection="1">
      <alignment horizontal="center"/>
    </xf>
    <xf numFmtId="0" fontId="2" fillId="0" borderId="4" xfId="0" applyFont="1" applyFill="1" applyBorder="1" applyAlignment="1" applyProtection="1">
      <alignment horizontal="center"/>
    </xf>
    <xf numFmtId="0" fontId="2" fillId="0" borderId="0" xfId="0" applyFont="1" applyFill="1" applyBorder="1" applyAlignment="1" applyProtection="1">
      <alignment horizontal="center" vertical="center" wrapText="1"/>
    </xf>
    <xf numFmtId="0" fontId="15" fillId="0" borderId="0" xfId="0" applyFont="1" applyAlignment="1" applyProtection="1">
      <alignment horizontal="left" vertical="center" wrapText="1"/>
    </xf>
    <xf numFmtId="0" fontId="15" fillId="0" borderId="0" xfId="0" applyFont="1" applyFill="1" applyBorder="1" applyAlignment="1" applyProtection="1">
      <alignment horizontal="left" vertical="center" wrapText="1"/>
    </xf>
    <xf numFmtId="0" fontId="2" fillId="8" borderId="0" xfId="0" applyFont="1" applyFill="1" applyBorder="1" applyAlignment="1" applyProtection="1">
      <alignment horizontal="center" vertical="center" wrapText="1"/>
      <protection locked="0"/>
    </xf>
    <xf numFmtId="0" fontId="4" fillId="0" borderId="0" xfId="0" applyFont="1" applyAlignment="1" applyProtection="1">
      <alignment horizontal="left" vertical="top"/>
    </xf>
    <xf numFmtId="0" fontId="0" fillId="0" borderId="0" xfId="0" applyAlignment="1" applyProtection="1">
      <alignment horizontal="left" vertical="top"/>
    </xf>
    <xf numFmtId="0" fontId="2" fillId="0" borderId="0" xfId="0" applyFont="1" applyFill="1" applyBorder="1" applyAlignment="1" applyProtection="1">
      <alignment horizontal="left" wrapText="1"/>
    </xf>
    <xf numFmtId="0" fontId="7" fillId="0" borderId="0" xfId="1" applyFont="1" applyFill="1" applyBorder="1" applyAlignment="1" applyProtection="1">
      <alignment horizontal="left" vertical="center" wrapText="1"/>
    </xf>
    <xf numFmtId="0" fontId="7" fillId="0" borderId="11" xfId="0" applyFont="1" applyFill="1" applyBorder="1" applyAlignment="1" applyProtection="1">
      <alignment horizontal="center"/>
    </xf>
    <xf numFmtId="0" fontId="0" fillId="0" borderId="10" xfId="0" applyBorder="1" applyAlignment="1" applyProtection="1">
      <alignment horizontal="center"/>
    </xf>
    <xf numFmtId="0" fontId="0" fillId="0" borderId="12" xfId="0" applyBorder="1" applyAlignment="1" applyProtection="1">
      <alignment horizontal="center"/>
    </xf>
    <xf numFmtId="0" fontId="0" fillId="0" borderId="9" xfId="0" applyBorder="1" applyAlignment="1" applyProtection="1">
      <alignment horizontal="center"/>
    </xf>
    <xf numFmtId="0" fontId="7" fillId="0" borderId="0"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9" borderId="0" xfId="0" applyFont="1" applyFill="1" applyBorder="1" applyAlignment="1" applyProtection="1">
      <alignment horizontal="center" vertical="center" wrapText="1"/>
    </xf>
    <xf numFmtId="49" fontId="7" fillId="0" borderId="0" xfId="0" applyNumberFormat="1" applyFont="1" applyAlignment="1">
      <alignment horizontal="left" wrapText="1"/>
    </xf>
  </cellXfs>
  <cellStyles count="4">
    <cellStyle name="Hyperlink" xfId="3" builtinId="8"/>
    <cellStyle name="Normal" xfId="0" builtinId="0"/>
    <cellStyle name="Normal 2" xfId="1"/>
    <cellStyle name="Percent" xfId="2" builtinId="5"/>
  </cellStyles>
  <dxfs count="23">
    <dxf>
      <fill>
        <patternFill>
          <bgColor rgb="FFFF0000"/>
        </patternFill>
      </fill>
    </dxf>
    <dxf>
      <fill>
        <patternFill patternType="gray0625">
          <bgColor rgb="FFFF0000"/>
        </patternFill>
      </fill>
    </dxf>
    <dxf>
      <font>
        <color theme="0" tint="-0.14996795556505021"/>
      </font>
    </dxf>
    <dxf>
      <font>
        <color theme="0" tint="-4.9989318521683403E-2"/>
      </font>
    </dxf>
    <dxf>
      <font>
        <color theme="0" tint="-0.14996795556505021"/>
      </font>
    </dxf>
    <dxf>
      <font>
        <color theme="0" tint="-4.9989318521683403E-2"/>
      </font>
    </dxf>
    <dxf>
      <fill>
        <patternFill>
          <bgColor rgb="FFFF0000"/>
        </patternFill>
      </fill>
    </dxf>
    <dxf>
      <fill>
        <patternFill patternType="gray0625">
          <bgColor rgb="FFFF0000"/>
        </patternFill>
      </fill>
    </dxf>
    <dxf>
      <font>
        <color theme="0" tint="-0.14996795556505021"/>
      </font>
    </dxf>
    <dxf>
      <font>
        <color theme="0" tint="-4.9989318521683403E-2"/>
      </font>
    </dxf>
    <dxf>
      <font>
        <color theme="0" tint="-0.14996795556505021"/>
      </font>
    </dxf>
    <dxf>
      <font>
        <color theme="0" tint="-4.9989318521683403E-2"/>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
      <font>
        <color theme="0" tint="-0.14996795556505021"/>
      </font>
    </dxf>
    <dxf>
      <font>
        <color theme="0" tint="-4.9989318521683403E-2"/>
      </font>
    </dxf>
  </dxfs>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Feuil41"/>
  <dimension ref="A1:A24"/>
  <sheetViews>
    <sheetView zoomScale="80" zoomScaleNormal="80" workbookViewId="0">
      <selection activeCell="A7" sqref="A7"/>
    </sheetView>
  </sheetViews>
  <sheetFormatPr defaultColWidth="9.33203125" defaultRowHeight="12"/>
  <cols>
    <col min="1" max="1" width="113.6640625" style="13" customWidth="1"/>
    <col min="2" max="5" width="9.33203125" style="1"/>
    <col min="6" max="6" width="11.6640625" style="1" bestFit="1" customWidth="1"/>
    <col min="7" max="16384" width="9.33203125" style="1"/>
  </cols>
  <sheetData>
    <row r="1" spans="1:1" ht="24" customHeight="1">
      <c r="A1" s="16" t="s">
        <v>0</v>
      </c>
    </row>
    <row r="2" spans="1:1" s="7" customFormat="1" ht="19.5" customHeight="1">
      <c r="A2" s="18" t="s">
        <v>2</v>
      </c>
    </row>
    <row r="3" spans="1:1" s="4" customFormat="1" ht="25.5" customHeight="1">
      <c r="A3" s="106" t="str">
        <f>CONCATENATE("For fiscal year 2019-2020")</f>
        <v>For fiscal year 2019-2020</v>
      </c>
    </row>
    <row r="4" spans="1:1" s="30" customFormat="1" ht="13.5" customHeight="1">
      <c r="A4" s="19"/>
    </row>
    <row r="5" spans="1:1" s="30" customFormat="1" ht="25.5" customHeight="1">
      <c r="A5" s="36" t="s">
        <v>237</v>
      </c>
    </row>
    <row r="6" spans="1:1" s="30" customFormat="1" ht="18.75" customHeight="1">
      <c r="A6" s="36"/>
    </row>
    <row r="7" spans="1:1" ht="65.25" customHeight="1">
      <c r="A7" s="58" t="s">
        <v>284</v>
      </c>
    </row>
    <row r="8" spans="1:1" s="4" customFormat="1" ht="84.75" customHeight="1">
      <c r="A8" s="58" t="s">
        <v>829</v>
      </c>
    </row>
    <row r="9" spans="1:1" ht="90" customHeight="1">
      <c r="A9" s="58" t="s">
        <v>828</v>
      </c>
    </row>
    <row r="10" spans="1:1" s="59" customFormat="1" ht="32.25" customHeight="1">
      <c r="A10" s="58" t="s">
        <v>285</v>
      </c>
    </row>
    <row r="11" spans="1:1" s="105" customFormat="1" ht="25.5" customHeight="1">
      <c r="A11" s="58" t="s">
        <v>863</v>
      </c>
    </row>
    <row r="12" spans="1:1">
      <c r="A12" s="4"/>
    </row>
    <row r="13" spans="1:1" ht="18.75">
      <c r="A13" s="37" t="s">
        <v>1</v>
      </c>
    </row>
    <row r="14" spans="1:1" s="30" customFormat="1" ht="15" customHeight="1">
      <c r="A14" s="37"/>
    </row>
    <row r="15" spans="1:1" s="59" customFormat="1" ht="111.75" customHeight="1">
      <c r="A15" s="60" t="s">
        <v>286</v>
      </c>
    </row>
    <row r="16" spans="1:1" ht="15.75">
      <c r="A16" s="61" t="s">
        <v>287</v>
      </c>
    </row>
    <row r="17" spans="1:1" s="59" customFormat="1" ht="31.5">
      <c r="A17" s="60" t="s">
        <v>288</v>
      </c>
    </row>
    <row r="18" spans="1:1" s="59" customFormat="1" ht="17.25" customHeight="1">
      <c r="A18" s="62" t="s">
        <v>289</v>
      </c>
    </row>
    <row r="19" spans="1:1" s="30" customFormat="1" ht="19.5" customHeight="1">
      <c r="A19" s="60" t="s">
        <v>262</v>
      </c>
    </row>
    <row r="20" spans="1:1" s="30" customFormat="1">
      <c r="A20" s="39"/>
    </row>
    <row r="21" spans="1:1" s="30" customFormat="1" ht="18.75">
      <c r="A21" s="37" t="s">
        <v>239</v>
      </c>
    </row>
    <row r="22" spans="1:1">
      <c r="A22" s="38"/>
    </row>
    <row r="23" spans="1:1" s="59" customFormat="1" ht="41.25" customHeight="1">
      <c r="A23" s="63" t="s">
        <v>290</v>
      </c>
    </row>
    <row r="24" spans="1:1" ht="69" customHeight="1">
      <c r="A24" s="58" t="s">
        <v>864</v>
      </c>
    </row>
  </sheetData>
  <sheetProtection sheet="1" objects="1" scenarios="1"/>
  <pageMargins left="0.70866141732283472" right="0.70866141732283472" top="0.74803149606299213" bottom="0.74803149606299213" header="0.31496062992125984" footer="0.31496062992125984"/>
  <pageSetup paperSize="9" orientation="portrait" r:id="rId1"/>
  <headerFooter alignWithMargins="0"/>
  <rowBreaks count="1" manualBreakCount="1">
    <brk id="12" max="1" man="1"/>
  </rowBreaks>
</worksheet>
</file>

<file path=xl/worksheets/sheet2.xml><?xml version="1.0" encoding="utf-8"?>
<worksheet xmlns="http://schemas.openxmlformats.org/spreadsheetml/2006/main" xmlns:r="http://schemas.openxmlformats.org/officeDocument/2006/relationships">
  <sheetPr codeName="Feuil1"/>
  <dimension ref="A1:R53"/>
  <sheetViews>
    <sheetView topLeftCell="A13" workbookViewId="0">
      <selection activeCell="A8" sqref="A8:K8"/>
    </sheetView>
  </sheetViews>
  <sheetFormatPr defaultColWidth="9.33203125" defaultRowHeight="12.75"/>
  <cols>
    <col min="1" max="1" width="2.83203125" style="91" customWidth="1"/>
    <col min="2" max="2" width="17" style="91" customWidth="1"/>
    <col min="3" max="3" width="11.1640625" style="91" customWidth="1"/>
    <col min="4" max="4" width="9.33203125" style="91"/>
    <col min="5" max="5" width="4.6640625" style="91" customWidth="1"/>
    <col min="6" max="6" width="1.5" style="91" customWidth="1"/>
    <col min="7" max="7" width="3.1640625" style="91" customWidth="1"/>
    <col min="8" max="8" width="9.33203125" style="91" customWidth="1"/>
    <col min="9" max="9" width="9.6640625" style="91" customWidth="1"/>
    <col min="10" max="10" width="5.6640625" style="91" customWidth="1"/>
    <col min="11" max="11" width="21.83203125" style="91" customWidth="1"/>
    <col min="12" max="12" width="1.83203125" style="91" customWidth="1"/>
    <col min="13" max="13" width="9.33203125" style="91"/>
    <col min="14" max="14" width="8.33203125" style="91" customWidth="1"/>
    <col min="15" max="26" width="9.33203125" style="91"/>
    <col min="27" max="28" width="9.33203125" style="91" customWidth="1"/>
    <col min="29" max="16384" width="9.33203125" style="91"/>
  </cols>
  <sheetData>
    <row r="1" spans="1:11" ht="18.75">
      <c r="A1" s="116" t="s">
        <v>0</v>
      </c>
      <c r="G1" s="251" t="s">
        <v>179</v>
      </c>
      <c r="H1" s="252"/>
      <c r="I1" s="252"/>
      <c r="J1" s="252"/>
      <c r="K1" s="253"/>
    </row>
    <row r="2" spans="1:11" ht="15.75">
      <c r="A2" s="117" t="s">
        <v>2</v>
      </c>
      <c r="G2" s="250" t="s">
        <v>212</v>
      </c>
      <c r="H2" s="250"/>
      <c r="I2" s="250"/>
      <c r="J2" s="250"/>
      <c r="K2" s="93"/>
    </row>
    <row r="3" spans="1:11" ht="19.5" customHeight="1">
      <c r="A3" s="118" t="str">
        <f>CONCATENATE("For fiscal year 2019-2020 ")</f>
        <v xml:space="preserve">For fiscal year 2019-2020 </v>
      </c>
      <c r="B3" s="119"/>
      <c r="C3" s="119"/>
      <c r="D3" s="119"/>
      <c r="G3" s="250" t="s">
        <v>211</v>
      </c>
      <c r="H3" s="250"/>
      <c r="I3" s="250"/>
      <c r="J3" s="250"/>
      <c r="K3" s="93"/>
    </row>
    <row r="4" spans="1:11" ht="15.75" customHeight="1">
      <c r="A4" s="120"/>
      <c r="C4" s="121"/>
      <c r="D4" s="121"/>
      <c r="E4" s="121"/>
      <c r="F4" s="122"/>
      <c r="G4" s="122"/>
      <c r="H4" s="122"/>
      <c r="I4" s="122"/>
      <c r="J4" s="123"/>
      <c r="K4" s="123"/>
    </row>
    <row r="5" spans="1:11" ht="15.75" customHeight="1">
      <c r="A5" s="120"/>
      <c r="C5" s="121"/>
      <c r="D5" s="121"/>
      <c r="E5" s="121"/>
      <c r="F5" s="122"/>
      <c r="G5" s="122"/>
      <c r="H5" s="122"/>
      <c r="I5" s="122"/>
      <c r="J5" s="123"/>
      <c r="K5" s="123"/>
    </row>
    <row r="6" spans="1:11">
      <c r="A6" s="281" t="s">
        <v>208</v>
      </c>
      <c r="B6" s="282"/>
      <c r="C6" s="282"/>
      <c r="D6" s="282"/>
      <c r="E6" s="282"/>
      <c r="F6" s="282"/>
      <c r="G6" s="282"/>
      <c r="H6" s="282"/>
      <c r="I6" s="282"/>
      <c r="J6" s="282"/>
      <c r="K6" s="283"/>
    </row>
    <row r="7" spans="1:11">
      <c r="A7" s="257"/>
      <c r="B7" s="258"/>
      <c r="C7" s="258"/>
      <c r="D7" s="258"/>
      <c r="E7" s="258"/>
      <c r="F7" s="258"/>
      <c r="G7" s="258"/>
      <c r="H7" s="258"/>
      <c r="I7" s="258"/>
      <c r="J7" s="258"/>
      <c r="K7" s="259"/>
    </row>
    <row r="8" spans="1:11">
      <c r="A8" s="260"/>
      <c r="B8" s="261"/>
      <c r="C8" s="261"/>
      <c r="D8" s="261"/>
      <c r="E8" s="261"/>
      <c r="F8" s="261"/>
      <c r="G8" s="261"/>
      <c r="H8" s="261"/>
      <c r="I8" s="261"/>
      <c r="J8" s="261"/>
      <c r="K8" s="262"/>
    </row>
    <row r="9" spans="1:11">
      <c r="A9" s="263" t="s">
        <v>209</v>
      </c>
      <c r="B9" s="264"/>
      <c r="C9" s="264"/>
      <c r="D9" s="264"/>
      <c r="E9" s="264"/>
      <c r="F9" s="264"/>
      <c r="G9" s="264"/>
      <c r="H9" s="264"/>
      <c r="I9" s="264"/>
      <c r="J9" s="264"/>
      <c r="K9" s="265"/>
    </row>
    <row r="10" spans="1:11">
      <c r="A10" s="266"/>
      <c r="B10" s="267"/>
      <c r="C10" s="267"/>
      <c r="D10" s="267"/>
      <c r="E10" s="267"/>
      <c r="F10" s="267"/>
      <c r="G10" s="267"/>
      <c r="H10" s="267"/>
      <c r="I10" s="267"/>
      <c r="J10" s="267"/>
      <c r="K10" s="268"/>
    </row>
    <row r="11" spans="1:11">
      <c r="A11" s="266"/>
      <c r="B11" s="269"/>
      <c r="C11" s="269"/>
      <c r="D11" s="269"/>
      <c r="E11" s="269"/>
      <c r="F11" s="269"/>
      <c r="G11" s="269"/>
      <c r="H11" s="269"/>
      <c r="I11" s="269"/>
      <c r="J11" s="269"/>
      <c r="K11" s="270"/>
    </row>
    <row r="12" spans="1:11">
      <c r="A12" s="241" t="s">
        <v>210</v>
      </c>
      <c r="B12" s="242"/>
      <c r="C12" s="279"/>
      <c r="D12" s="279"/>
      <c r="E12" s="279"/>
      <c r="F12" s="279"/>
      <c r="G12" s="279"/>
      <c r="H12" s="279"/>
      <c r="I12" s="279"/>
      <c r="J12" s="279"/>
      <c r="K12" s="280"/>
    </row>
    <row r="13" spans="1:11" ht="12.75" customHeight="1">
      <c r="A13" s="241" t="s">
        <v>214</v>
      </c>
      <c r="B13" s="242"/>
      <c r="C13" s="242"/>
      <c r="D13" s="242"/>
      <c r="E13" s="242"/>
      <c r="F13" s="242"/>
      <c r="G13" s="242"/>
      <c r="H13" s="242"/>
      <c r="I13" s="274"/>
      <c r="J13" s="274"/>
      <c r="K13" s="275"/>
    </row>
    <row r="14" spans="1:11">
      <c r="A14" s="271"/>
      <c r="B14" s="272"/>
      <c r="C14" s="272"/>
      <c r="D14" s="272"/>
      <c r="E14" s="272"/>
      <c r="F14" s="272"/>
      <c r="G14" s="272"/>
      <c r="H14" s="272"/>
      <c r="I14" s="272"/>
      <c r="J14" s="272"/>
      <c r="K14" s="273"/>
    </row>
    <row r="15" spans="1:11">
      <c r="A15" s="121"/>
      <c r="B15" s="121"/>
      <c r="C15" s="121"/>
      <c r="D15" s="121"/>
      <c r="E15" s="121"/>
      <c r="F15" s="121"/>
      <c r="G15" s="121"/>
      <c r="H15" s="121"/>
      <c r="I15" s="121"/>
      <c r="J15" s="121"/>
      <c r="K15" s="121"/>
    </row>
    <row r="16" spans="1:11">
      <c r="A16" s="124" t="s">
        <v>180</v>
      </c>
      <c r="B16" s="125"/>
      <c r="C16" s="125"/>
      <c r="D16" s="125"/>
      <c r="E16" s="125"/>
      <c r="F16" s="125"/>
      <c r="G16" s="125"/>
      <c r="H16" s="125"/>
      <c r="I16" s="125"/>
      <c r="J16" s="125"/>
      <c r="K16" s="126"/>
    </row>
    <row r="17" spans="1:18">
      <c r="A17" s="127"/>
      <c r="B17" s="121"/>
      <c r="C17" s="121"/>
      <c r="D17" s="121"/>
      <c r="E17" s="121"/>
      <c r="F17" s="121"/>
      <c r="G17" s="121"/>
      <c r="H17" s="121"/>
      <c r="I17" s="121"/>
      <c r="J17" s="121"/>
      <c r="K17" s="128"/>
    </row>
    <row r="18" spans="1:18" ht="28.5" customHeight="1">
      <c r="A18" s="127"/>
      <c r="B18" s="276" t="s">
        <v>221</v>
      </c>
      <c r="C18" s="276"/>
      <c r="D18" s="121"/>
      <c r="E18" s="277"/>
      <c r="F18" s="278"/>
      <c r="G18" s="278"/>
      <c r="H18" s="114"/>
      <c r="I18" s="115"/>
      <c r="J18" s="121"/>
      <c r="K18" s="128"/>
      <c r="M18" s="129"/>
    </row>
    <row r="19" spans="1:18">
      <c r="A19" s="127"/>
      <c r="B19" s="121"/>
      <c r="C19" s="121"/>
      <c r="D19" s="121"/>
      <c r="E19" s="121"/>
      <c r="F19" s="121"/>
      <c r="G19" s="121"/>
      <c r="H19" s="121"/>
      <c r="I19" s="121"/>
      <c r="J19" s="121"/>
      <c r="K19" s="128"/>
    </row>
    <row r="20" spans="1:18">
      <c r="A20" s="127"/>
      <c r="B20" s="130" t="s">
        <v>181</v>
      </c>
      <c r="C20" s="121"/>
      <c r="D20" s="121"/>
      <c r="E20" s="247"/>
      <c r="F20" s="248"/>
      <c r="G20" s="248"/>
      <c r="H20" s="248"/>
      <c r="I20" s="249"/>
      <c r="J20" s="121"/>
      <c r="K20" s="128"/>
    </row>
    <row r="21" spans="1:18">
      <c r="A21" s="127"/>
      <c r="B21" s="130"/>
      <c r="C21" s="121"/>
      <c r="D21" s="121"/>
      <c r="E21" s="121"/>
      <c r="F21" s="121"/>
      <c r="G21" s="121"/>
      <c r="H21" s="121"/>
      <c r="I21" s="121"/>
      <c r="J21" s="121"/>
      <c r="K21" s="128"/>
    </row>
    <row r="22" spans="1:18">
      <c r="A22" s="127"/>
      <c r="B22" s="130" t="s">
        <v>240</v>
      </c>
      <c r="C22" s="121"/>
      <c r="D22" s="121"/>
      <c r="E22" s="254"/>
      <c r="F22" s="255"/>
      <c r="G22" s="255"/>
      <c r="H22" s="255"/>
      <c r="I22" s="256"/>
      <c r="J22" s="121"/>
      <c r="K22" s="128"/>
      <c r="O22" s="129"/>
    </row>
    <row r="23" spans="1:18">
      <c r="A23" s="127"/>
      <c r="B23" s="121"/>
      <c r="C23" s="121"/>
      <c r="D23" s="121"/>
      <c r="E23" s="121"/>
      <c r="F23" s="121"/>
      <c r="G23" s="121"/>
      <c r="H23" s="121"/>
      <c r="I23" s="121"/>
      <c r="J23" s="121"/>
      <c r="K23" s="128"/>
    </row>
    <row r="24" spans="1:18">
      <c r="A24" s="131"/>
      <c r="B24" s="132"/>
      <c r="C24" s="132"/>
      <c r="D24" s="132"/>
      <c r="E24" s="132"/>
      <c r="F24" s="132"/>
      <c r="G24" s="132"/>
      <c r="H24" s="132"/>
      <c r="I24" s="132"/>
      <c r="J24" s="132"/>
      <c r="K24" s="133"/>
    </row>
    <row r="25" spans="1:18">
      <c r="A25" s="121"/>
      <c r="B25" s="121"/>
      <c r="C25" s="121"/>
      <c r="D25" s="121"/>
      <c r="E25" s="121"/>
      <c r="F25" s="121"/>
      <c r="G25" s="121"/>
      <c r="H25" s="121"/>
      <c r="I25" s="121"/>
      <c r="J25" s="121"/>
      <c r="K25" s="121"/>
    </row>
    <row r="26" spans="1:18" s="135" customFormat="1" ht="18.75" customHeight="1">
      <c r="A26" s="134" t="s">
        <v>172</v>
      </c>
      <c r="B26" s="74"/>
      <c r="C26" s="74"/>
      <c r="D26" s="74"/>
      <c r="E26" s="74"/>
      <c r="F26" s="74"/>
      <c r="G26" s="74"/>
      <c r="H26" s="74"/>
      <c r="I26" s="74"/>
      <c r="J26" s="74"/>
    </row>
    <row r="27" spans="1:18" s="135" customFormat="1" ht="18" customHeight="1">
      <c r="B27" s="136" t="s">
        <v>202</v>
      </c>
      <c r="C27" s="245"/>
      <c r="D27" s="245"/>
      <c r="E27" s="245"/>
      <c r="F27" s="245"/>
      <c r="G27" s="74" t="s">
        <v>203</v>
      </c>
      <c r="H27" s="74"/>
      <c r="I27" s="74"/>
      <c r="J27" s="245"/>
      <c r="K27" s="245"/>
      <c r="M27" s="137"/>
      <c r="N27" s="137"/>
      <c r="O27" s="137"/>
      <c r="P27" s="137"/>
      <c r="Q27" s="137"/>
      <c r="R27" s="137"/>
    </row>
    <row r="28" spans="1:18" s="135" customFormat="1" ht="23.25" customHeight="1">
      <c r="B28" s="136" t="s">
        <v>205</v>
      </c>
      <c r="C28" s="245"/>
      <c r="D28" s="245"/>
      <c r="E28" s="245"/>
      <c r="F28" s="245"/>
      <c r="G28" s="74" t="s">
        <v>204</v>
      </c>
      <c r="H28" s="74"/>
      <c r="I28" s="246"/>
      <c r="J28" s="245"/>
      <c r="K28" s="245"/>
      <c r="M28" s="137"/>
      <c r="N28" s="137"/>
      <c r="O28" s="137"/>
      <c r="P28" s="138"/>
      <c r="Q28" s="137"/>
      <c r="R28" s="137"/>
    </row>
    <row r="29" spans="1:18" s="135" customFormat="1" ht="21" customHeight="1">
      <c r="B29" s="136" t="s">
        <v>206</v>
      </c>
      <c r="C29" s="139"/>
      <c r="D29" s="74"/>
      <c r="E29" s="245"/>
      <c r="F29" s="245"/>
      <c r="G29" s="245"/>
      <c r="H29" s="245"/>
      <c r="I29" s="245"/>
      <c r="J29" s="245"/>
      <c r="K29" s="245"/>
      <c r="M29" s="137"/>
      <c r="N29" s="137"/>
      <c r="O29" s="137"/>
      <c r="P29" s="137"/>
      <c r="Q29" s="137"/>
      <c r="R29" s="137"/>
    </row>
    <row r="30" spans="1:18" ht="18.75" customHeight="1">
      <c r="A30" s="140"/>
      <c r="B30" s="91" t="s">
        <v>213</v>
      </c>
      <c r="D30" s="243"/>
      <c r="E30" s="244"/>
      <c r="F30" s="244"/>
    </row>
    <row r="36" spans="1:12" hidden="1"/>
    <row r="37" spans="1:12" hidden="1">
      <c r="A37" s="87"/>
      <c r="C37" s="87" t="s">
        <v>220</v>
      </c>
      <c r="H37" s="129" t="s">
        <v>241</v>
      </c>
      <c r="I37" s="141" t="s">
        <v>191</v>
      </c>
      <c r="K37" s="87"/>
      <c r="L37" s="141"/>
    </row>
    <row r="38" spans="1:12" hidden="1">
      <c r="C38" s="87" t="s">
        <v>225</v>
      </c>
      <c r="G38" s="129"/>
      <c r="H38" s="129" t="s">
        <v>242</v>
      </c>
      <c r="I38" s="141" t="s">
        <v>192</v>
      </c>
    </row>
    <row r="39" spans="1:12" hidden="1">
      <c r="C39" s="87" t="s">
        <v>227</v>
      </c>
      <c r="G39" s="129"/>
      <c r="H39" s="87" t="s">
        <v>243</v>
      </c>
      <c r="I39" s="141" t="s">
        <v>808</v>
      </c>
    </row>
    <row r="40" spans="1:12" hidden="1">
      <c r="C40" s="87" t="s">
        <v>234</v>
      </c>
      <c r="G40" s="129"/>
    </row>
    <row r="41" spans="1:12" hidden="1">
      <c r="C41" s="87" t="s">
        <v>235</v>
      </c>
    </row>
    <row r="42" spans="1:12" hidden="1">
      <c r="C42" s="87" t="s">
        <v>231</v>
      </c>
    </row>
    <row r="43" spans="1:12" hidden="1">
      <c r="C43" s="87" t="s">
        <v>226</v>
      </c>
      <c r="H43" s="87"/>
      <c r="I43" s="142"/>
    </row>
    <row r="44" spans="1:12" hidden="1">
      <c r="C44" s="87" t="s">
        <v>229</v>
      </c>
      <c r="H44" s="87"/>
      <c r="I44" s="142"/>
    </row>
    <row r="45" spans="1:12" hidden="1">
      <c r="C45" s="87" t="s">
        <v>230</v>
      </c>
      <c r="H45" s="87"/>
      <c r="I45" s="142"/>
    </row>
    <row r="46" spans="1:12" hidden="1">
      <c r="C46" s="87" t="s">
        <v>223</v>
      </c>
    </row>
    <row r="47" spans="1:12" hidden="1">
      <c r="C47" s="87" t="s">
        <v>306</v>
      </c>
    </row>
    <row r="48" spans="1:12" hidden="1">
      <c r="C48" s="87" t="s">
        <v>228</v>
      </c>
    </row>
    <row r="49" spans="1:8" hidden="1">
      <c r="C49" s="87" t="s">
        <v>233</v>
      </c>
      <c r="H49" s="129"/>
    </row>
    <row r="50" spans="1:8" hidden="1">
      <c r="C50" s="87" t="s">
        <v>232</v>
      </c>
    </row>
    <row r="51" spans="1:8" hidden="1">
      <c r="A51" s="84"/>
      <c r="B51" s="84"/>
      <c r="C51" s="87" t="s">
        <v>222</v>
      </c>
    </row>
    <row r="52" spans="1:8" hidden="1">
      <c r="A52" s="84"/>
      <c r="B52" s="84"/>
      <c r="C52" s="87" t="s">
        <v>224</v>
      </c>
    </row>
    <row r="53" spans="1:8" hidden="1"/>
  </sheetData>
  <sheetProtection password="CF7A" sheet="1" objects="1" scenarios="1" selectLockedCells="1"/>
  <sortState ref="C38:C52">
    <sortCondition ref="C38:C52"/>
  </sortState>
  <mergeCells count="24">
    <mergeCell ref="G2:J2"/>
    <mergeCell ref="G1:K1"/>
    <mergeCell ref="G3:J3"/>
    <mergeCell ref="E22:I22"/>
    <mergeCell ref="A7:K7"/>
    <mergeCell ref="A8:K8"/>
    <mergeCell ref="A9:K9"/>
    <mergeCell ref="A10:K10"/>
    <mergeCell ref="A11:K11"/>
    <mergeCell ref="A14:K14"/>
    <mergeCell ref="I13:K13"/>
    <mergeCell ref="B18:C18"/>
    <mergeCell ref="E18:G18"/>
    <mergeCell ref="C12:K12"/>
    <mergeCell ref="A6:K6"/>
    <mergeCell ref="A12:B12"/>
    <mergeCell ref="A13:H13"/>
    <mergeCell ref="D30:F30"/>
    <mergeCell ref="E29:K29"/>
    <mergeCell ref="C27:F27"/>
    <mergeCell ref="J27:K27"/>
    <mergeCell ref="I28:K28"/>
    <mergeCell ref="C28:F28"/>
    <mergeCell ref="E20:I20"/>
  </mergeCells>
  <phoneticPr fontId="5" type="noConversion"/>
  <dataValidations count="2">
    <dataValidation type="list" allowBlank="1" showInputMessage="1" showErrorMessage="1" sqref="E22:I22">
      <formula1>$H$37:$H$39</formula1>
    </dataValidation>
    <dataValidation type="list" allowBlank="1" showInputMessage="1" showErrorMessage="1" sqref="I13:K13">
      <formula1>$C$38:$C$52</formula1>
    </dataValidation>
  </dataValidations>
  <pageMargins left="0.70866141732283461" right="0.70866141732283461" top="0.74803149606299213" bottom="0.74803149606299213" header="0.31496062992125984" footer="0.31496062992125984"/>
  <pageSetup paperSize="9" orientation="portrait" horizontalDpi="1200" verticalDpi="1200" r:id="rId1"/>
  <headerFooter alignWithMargins="0"/>
  <extLst>
    <ext xmlns:x14="http://schemas.microsoft.com/office/spreadsheetml/2009/9/main" uri="{CCE6A557-97BC-4b89-ADB6-D9C93CAAB3DF}">
      <x14:dataValidations xmlns:xm="http://schemas.microsoft.com/office/excel/2006/main" count="1">
        <x14:dataValidation type="date" allowBlank="1" showInputMessage="1" showErrorMessage="1">
          <x14:formula1>
            <xm:f>METADATA!C27</xm:f>
          </x14:formula1>
          <x14:formula2>
            <xm:f>METADATA!C28</xm:f>
          </x14:formula2>
          <xm:sqref>D30:F30</xm:sqref>
        </x14:dataValidation>
      </x14:dataValidations>
    </ext>
  </extLst>
</worksheet>
</file>

<file path=xl/worksheets/sheet3.xml><?xml version="1.0" encoding="utf-8"?>
<worksheet xmlns="http://schemas.openxmlformats.org/spreadsheetml/2006/main" xmlns:r="http://schemas.openxmlformats.org/officeDocument/2006/relationships">
  <sheetPr codeName="Feuil2"/>
  <dimension ref="A1:X135"/>
  <sheetViews>
    <sheetView topLeftCell="A16" zoomScale="115" zoomScaleNormal="115" workbookViewId="0">
      <selection activeCell="G26" sqref="G26:I26"/>
    </sheetView>
  </sheetViews>
  <sheetFormatPr defaultColWidth="9.33203125" defaultRowHeight="12.75"/>
  <cols>
    <col min="1" max="1" width="4" style="15" customWidth="1"/>
    <col min="2" max="2" width="5.83203125" style="33" customWidth="1"/>
    <col min="3" max="3" width="9.33203125" style="33"/>
    <col min="4" max="4" width="10.33203125" style="33" customWidth="1"/>
    <col min="5" max="5" width="7.33203125" style="33" customWidth="1"/>
    <col min="6" max="6" width="34.33203125" style="33" customWidth="1"/>
    <col min="7" max="7" width="15" style="33" customWidth="1"/>
    <col min="8" max="8" width="11.5" style="33" customWidth="1"/>
    <col min="9" max="9" width="16.6640625" style="33" customWidth="1"/>
    <col min="10" max="11" width="6.83203125" style="2" customWidth="1"/>
    <col min="12" max="12" width="1.83203125" style="2" customWidth="1"/>
    <col min="13" max="24" width="9.33203125" style="2"/>
    <col min="25" max="26" width="9.33203125" style="2" customWidth="1"/>
    <col min="27" max="16384" width="9.33203125" style="2"/>
  </cols>
  <sheetData>
    <row r="1" spans="1:24" ht="12.75" customHeight="1">
      <c r="A1" s="2"/>
      <c r="J1"/>
      <c r="K1"/>
      <c r="L1"/>
      <c r="M1"/>
      <c r="N1"/>
      <c r="O1"/>
      <c r="P1"/>
      <c r="Q1"/>
      <c r="R1"/>
      <c r="S1"/>
      <c r="T1"/>
      <c r="U1"/>
      <c r="V1"/>
      <c r="W1"/>
      <c r="X1"/>
    </row>
    <row r="2" spans="1:24" s="20" customFormat="1" ht="26.25" customHeight="1">
      <c r="A2" s="40" t="s">
        <v>191</v>
      </c>
      <c r="B2" s="303" t="s">
        <v>308</v>
      </c>
      <c r="C2" s="304"/>
      <c r="D2" s="304"/>
      <c r="E2" s="304"/>
      <c r="F2" s="304"/>
      <c r="G2" s="304"/>
      <c r="H2" s="305"/>
      <c r="I2" s="94"/>
      <c r="J2"/>
      <c r="K2"/>
      <c r="L2"/>
      <c r="M2"/>
      <c r="N2"/>
      <c r="O2"/>
      <c r="P2"/>
      <c r="Q2"/>
      <c r="R2"/>
      <c r="S2"/>
      <c r="T2"/>
      <c r="U2"/>
      <c r="V2"/>
      <c r="W2"/>
      <c r="X2"/>
    </row>
    <row r="3" spans="1:24" s="17" customFormat="1" ht="5.25" customHeight="1">
      <c r="B3" s="35"/>
      <c r="C3" s="35"/>
      <c r="D3" s="35"/>
      <c r="E3" s="35"/>
      <c r="F3" s="35"/>
      <c r="G3" s="35"/>
      <c r="H3" s="35"/>
      <c r="I3" s="35"/>
      <c r="J3"/>
      <c r="K3"/>
      <c r="L3"/>
      <c r="M3"/>
      <c r="N3"/>
      <c r="O3"/>
      <c r="P3"/>
      <c r="Q3"/>
      <c r="R3"/>
      <c r="S3"/>
      <c r="T3"/>
      <c r="U3"/>
      <c r="V3"/>
      <c r="W3"/>
      <c r="X3"/>
    </row>
    <row r="4" spans="1:24" s="17" customFormat="1" ht="84" customHeight="1">
      <c r="A4" s="34"/>
      <c r="B4" s="286" t="s">
        <v>250</v>
      </c>
      <c r="C4" s="286"/>
      <c r="D4" s="286"/>
      <c r="E4" s="286"/>
      <c r="F4" s="286"/>
      <c r="G4" s="286"/>
      <c r="H4" s="286"/>
      <c r="I4" s="286"/>
      <c r="J4"/>
      <c r="K4"/>
      <c r="L4"/>
      <c r="M4"/>
      <c r="N4"/>
      <c r="O4"/>
      <c r="P4"/>
      <c r="Q4"/>
      <c r="R4"/>
      <c r="S4"/>
      <c r="T4"/>
      <c r="U4"/>
      <c r="V4"/>
      <c r="W4"/>
      <c r="X4"/>
    </row>
    <row r="5" spans="1:24" s="17" customFormat="1" ht="54.75" customHeight="1">
      <c r="A5" s="34"/>
      <c r="B5" s="286" t="s">
        <v>251</v>
      </c>
      <c r="C5" s="286"/>
      <c r="D5" s="286"/>
      <c r="E5" s="286"/>
      <c r="F5" s="286"/>
      <c r="G5" s="286"/>
      <c r="H5" s="286"/>
      <c r="I5" s="286"/>
      <c r="J5"/>
      <c r="K5"/>
      <c r="L5"/>
      <c r="M5"/>
      <c r="N5"/>
      <c r="O5"/>
      <c r="P5"/>
      <c r="Q5"/>
      <c r="R5"/>
      <c r="S5"/>
      <c r="T5"/>
      <c r="U5"/>
      <c r="V5"/>
      <c r="W5"/>
      <c r="X5"/>
    </row>
    <row r="6" spans="1:24" ht="15" customHeight="1">
      <c r="A6" s="34"/>
      <c r="B6" s="287" t="s">
        <v>252</v>
      </c>
      <c r="C6" s="287"/>
      <c r="D6" s="287"/>
      <c r="E6" s="287"/>
      <c r="F6" s="287"/>
      <c r="G6" s="287"/>
      <c r="H6" s="287"/>
      <c r="I6" s="287"/>
      <c r="J6"/>
      <c r="K6"/>
      <c r="L6"/>
      <c r="M6"/>
      <c r="N6"/>
      <c r="O6"/>
      <c r="P6"/>
      <c r="Q6"/>
      <c r="R6"/>
      <c r="S6"/>
      <c r="T6"/>
      <c r="U6"/>
      <c r="V6"/>
      <c r="W6"/>
      <c r="X6"/>
    </row>
    <row r="7" spans="1:24" s="20" customFormat="1" ht="39" customHeight="1">
      <c r="A7" s="34"/>
      <c r="B7" s="287" t="s">
        <v>292</v>
      </c>
      <c r="C7" s="287"/>
      <c r="D7" s="287"/>
      <c r="E7" s="287"/>
      <c r="F7" s="287"/>
      <c r="G7" s="287"/>
      <c r="H7" s="287"/>
      <c r="I7" s="287"/>
      <c r="J7"/>
      <c r="K7"/>
      <c r="L7"/>
      <c r="M7"/>
      <c r="N7"/>
      <c r="O7"/>
      <c r="P7"/>
      <c r="Q7"/>
      <c r="R7"/>
      <c r="S7"/>
      <c r="T7"/>
      <c r="U7"/>
      <c r="V7"/>
      <c r="W7"/>
      <c r="X7"/>
    </row>
    <row r="8" spans="1:24" s="20" customFormat="1" ht="43.5" customHeight="1">
      <c r="A8" s="34"/>
      <c r="B8" s="287" t="s">
        <v>253</v>
      </c>
      <c r="C8" s="287"/>
      <c r="D8" s="287"/>
      <c r="E8" s="287"/>
      <c r="F8" s="287"/>
      <c r="G8" s="287"/>
      <c r="H8" s="287"/>
      <c r="I8" s="287"/>
      <c r="J8"/>
      <c r="K8"/>
      <c r="L8"/>
      <c r="M8"/>
      <c r="N8"/>
      <c r="O8"/>
      <c r="P8"/>
      <c r="Q8"/>
      <c r="R8"/>
      <c r="S8"/>
      <c r="T8"/>
      <c r="U8"/>
      <c r="V8"/>
      <c r="W8"/>
      <c r="X8"/>
    </row>
    <row r="9" spans="1:24" s="31" customFormat="1" ht="11.25" customHeight="1">
      <c r="A9" s="33"/>
      <c r="B9" s="33"/>
      <c r="C9" s="33"/>
      <c r="D9" s="33"/>
      <c r="E9" s="33"/>
      <c r="F9" s="33"/>
      <c r="G9" s="33"/>
      <c r="H9" s="33"/>
      <c r="I9" s="33"/>
      <c r="J9"/>
      <c r="K9"/>
      <c r="L9"/>
      <c r="M9"/>
      <c r="N9"/>
      <c r="O9"/>
      <c r="P9"/>
      <c r="Q9"/>
      <c r="R9"/>
      <c r="S9"/>
      <c r="T9"/>
      <c r="U9"/>
      <c r="V9"/>
      <c r="W9"/>
      <c r="X9"/>
    </row>
    <row r="10" spans="1:24" ht="30" customHeight="1">
      <c r="B10" s="306" t="s">
        <v>244</v>
      </c>
      <c r="C10" s="307"/>
      <c r="D10" s="307"/>
      <c r="E10" s="307"/>
      <c r="F10" s="307"/>
      <c r="G10" s="307"/>
      <c r="H10" s="307"/>
      <c r="I10" s="307"/>
      <c r="J10"/>
      <c r="K10"/>
      <c r="L10"/>
      <c r="M10"/>
      <c r="N10"/>
      <c r="O10"/>
      <c r="P10"/>
      <c r="Q10"/>
      <c r="R10"/>
      <c r="S10"/>
      <c r="T10"/>
      <c r="U10"/>
      <c r="V10"/>
      <c r="W10"/>
      <c r="X10"/>
    </row>
    <row r="11" spans="1:24" ht="23.25" customHeight="1">
      <c r="B11" s="32"/>
      <c r="C11" s="32"/>
      <c r="D11" s="32"/>
      <c r="E11" s="32"/>
      <c r="F11" s="32"/>
      <c r="G11" s="32"/>
      <c r="H11" s="32"/>
      <c r="I11" s="32"/>
      <c r="J11" s="32"/>
      <c r="K11" s="32"/>
    </row>
    <row r="12" spans="1:24" ht="20.25" customHeight="1">
      <c r="A12" s="15">
        <v>2</v>
      </c>
      <c r="B12" s="21" t="str">
        <f>CONCATENATE("Characteristics of your enterprise in FY 2019-2020 ")</f>
        <v xml:space="preserve">Characteristics of your enterprise in FY 2019-2020 </v>
      </c>
      <c r="I12" s="9"/>
      <c r="J12" s="3"/>
    </row>
    <row r="13" spans="1:24" ht="17.25" customHeight="1">
      <c r="B13" s="43" t="s">
        <v>245</v>
      </c>
      <c r="C13" s="312" t="s">
        <v>207</v>
      </c>
      <c r="D13" s="313"/>
      <c r="E13" s="313"/>
      <c r="F13" s="313"/>
      <c r="G13" s="313"/>
      <c r="H13" s="314"/>
      <c r="I13" s="96"/>
      <c r="J13" s="8"/>
      <c r="K13" s="66"/>
      <c r="L13" s="3"/>
    </row>
    <row r="14" spans="1:24" ht="17.25" customHeight="1">
      <c r="B14" s="43" t="s">
        <v>846</v>
      </c>
      <c r="C14" s="312" t="s">
        <v>848</v>
      </c>
      <c r="D14" s="313"/>
      <c r="E14" s="313"/>
      <c r="F14" s="313"/>
      <c r="G14" s="313"/>
      <c r="H14" s="313"/>
      <c r="I14" s="96"/>
      <c r="J14" s="8"/>
      <c r="K14" s="66"/>
      <c r="L14" s="3"/>
    </row>
    <row r="15" spans="1:24" ht="17.25" customHeight="1">
      <c r="B15" s="43" t="s">
        <v>847</v>
      </c>
      <c r="C15" s="312" t="s">
        <v>849</v>
      </c>
      <c r="D15" s="313"/>
      <c r="E15" s="313"/>
      <c r="F15" s="313"/>
      <c r="G15" s="313"/>
      <c r="H15" s="313"/>
      <c r="I15" s="96"/>
      <c r="J15" s="8"/>
      <c r="K15" s="66"/>
      <c r="L15" s="3"/>
    </row>
    <row r="16" spans="1:24" ht="26.25" customHeight="1">
      <c r="B16" s="44" t="s">
        <v>246</v>
      </c>
      <c r="C16" s="308" t="s">
        <v>293</v>
      </c>
      <c r="D16" s="308"/>
      <c r="E16" s="308"/>
      <c r="F16" s="308"/>
      <c r="G16" s="294"/>
      <c r="H16" s="295"/>
      <c r="I16" s="296"/>
      <c r="J16" s="8"/>
      <c r="K16" s="66"/>
      <c r="L16" s="3"/>
    </row>
    <row r="17" spans="1:20" ht="33" customHeight="1">
      <c r="B17" s="44" t="s">
        <v>247</v>
      </c>
      <c r="C17" s="299" t="s">
        <v>256</v>
      </c>
      <c r="D17" s="300"/>
      <c r="E17" s="300"/>
      <c r="F17" s="309"/>
      <c r="G17" s="310"/>
      <c r="H17" s="310"/>
      <c r="I17" s="311"/>
      <c r="J17" s="22"/>
      <c r="K17" s="66"/>
      <c r="L17" s="3"/>
    </row>
    <row r="18" spans="1:20" ht="30" customHeight="1">
      <c r="B18" s="44" t="s">
        <v>248</v>
      </c>
      <c r="C18" s="288" t="s">
        <v>282</v>
      </c>
      <c r="D18" s="289"/>
      <c r="E18" s="289"/>
      <c r="F18" s="289"/>
      <c r="G18" s="291"/>
      <c r="H18" s="292"/>
      <c r="I18" s="293"/>
      <c r="K18" s="66"/>
      <c r="L18" s="3"/>
    </row>
    <row r="19" spans="1:20">
      <c r="K19" s="3"/>
      <c r="L19" s="3"/>
    </row>
    <row r="20" spans="1:20" ht="53.25" customHeight="1">
      <c r="B20" s="290" t="s">
        <v>294</v>
      </c>
      <c r="C20" s="290"/>
      <c r="D20" s="290"/>
      <c r="E20" s="290"/>
      <c r="F20" s="290"/>
      <c r="G20" s="290"/>
      <c r="H20" s="290"/>
      <c r="I20" s="290"/>
    </row>
    <row r="21" spans="1:20" ht="28.5" customHeight="1">
      <c r="B21" s="298" t="s">
        <v>266</v>
      </c>
      <c r="C21" s="298"/>
      <c r="D21" s="298"/>
      <c r="E21" s="298"/>
      <c r="F21" s="298"/>
      <c r="G21" s="298"/>
      <c r="H21" s="298"/>
      <c r="I21" s="298"/>
    </row>
    <row r="22" spans="1:20" ht="28.5" customHeight="1">
      <c r="A22" s="15">
        <v>3</v>
      </c>
      <c r="B22" s="315" t="str">
        <f>CONCATENATE("Main economic results of your enterprise in FY 2019-2020  in million of preffered currency ")</f>
        <v xml:space="preserve">Main economic results of your enterprise in FY 2019-2020  in million of preffered currency </v>
      </c>
      <c r="C22" s="315"/>
      <c r="D22" s="315"/>
      <c r="E22" s="315"/>
      <c r="F22" s="315"/>
      <c r="G22" s="315"/>
      <c r="H22" s="316"/>
      <c r="I22" s="97"/>
      <c r="J22" s="3"/>
    </row>
    <row r="23" spans="1:20" ht="11.25" customHeight="1">
      <c r="B23" s="45" t="s">
        <v>249</v>
      </c>
      <c r="C23" s="301" t="s">
        <v>850</v>
      </c>
      <c r="D23" s="301"/>
      <c r="E23" s="301"/>
      <c r="F23" s="302"/>
      <c r="G23" s="297"/>
      <c r="H23" s="297"/>
      <c r="I23" s="297"/>
      <c r="J23" s="8"/>
      <c r="K23" s="31"/>
    </row>
    <row r="24" spans="1:20" ht="12.75" customHeight="1">
      <c r="B24" s="240">
        <v>3.2</v>
      </c>
      <c r="C24" s="301" t="s">
        <v>198</v>
      </c>
      <c r="D24" s="301"/>
      <c r="E24" s="301"/>
      <c r="F24" s="302"/>
      <c r="G24" s="297"/>
      <c r="H24" s="297"/>
      <c r="I24" s="297"/>
      <c r="J24" s="8"/>
      <c r="K24" s="5"/>
      <c r="P24"/>
      <c r="Q24"/>
      <c r="R24"/>
      <c r="S24"/>
      <c r="T24"/>
    </row>
    <row r="25" spans="1:20" ht="11.25" customHeight="1">
      <c r="B25" s="240">
        <v>3.3</v>
      </c>
      <c r="C25" s="301" t="s">
        <v>851</v>
      </c>
      <c r="D25" s="301"/>
      <c r="E25" s="301"/>
      <c r="F25" s="302"/>
      <c r="G25" s="297"/>
      <c r="H25" s="297"/>
      <c r="I25" s="297"/>
      <c r="J25" s="8"/>
      <c r="K25" s="31"/>
    </row>
    <row r="26" spans="1:20">
      <c r="B26" s="240">
        <v>3.4</v>
      </c>
      <c r="C26" s="301" t="s">
        <v>867</v>
      </c>
      <c r="D26" s="301"/>
      <c r="E26" s="301"/>
      <c r="F26" s="302"/>
      <c r="G26" s="297"/>
      <c r="H26" s="297"/>
      <c r="I26" s="297"/>
      <c r="J26" s="8"/>
      <c r="K26" s="31"/>
    </row>
    <row r="27" spans="1:20">
      <c r="B27" s="98" t="s">
        <v>820</v>
      </c>
    </row>
    <row r="28" spans="1:20" ht="12" customHeight="1">
      <c r="B28" s="284" t="s">
        <v>254</v>
      </c>
      <c r="C28" s="284"/>
      <c r="D28" s="284"/>
      <c r="E28" s="284"/>
      <c r="F28" s="284"/>
      <c r="G28" s="284"/>
      <c r="H28" s="284"/>
      <c r="I28" s="284"/>
    </row>
    <row r="29" spans="1:20" ht="33" customHeight="1">
      <c r="B29" s="285" t="s">
        <v>255</v>
      </c>
      <c r="C29" s="285"/>
      <c r="D29" s="285"/>
      <c r="E29" s="285"/>
      <c r="F29" s="285"/>
      <c r="G29" s="285"/>
      <c r="H29" s="285"/>
      <c r="I29" s="285"/>
    </row>
    <row r="31" spans="1:20" hidden="1"/>
    <row r="32" spans="1:20" hidden="1"/>
    <row r="33" spans="2:9" hidden="1"/>
    <row r="34" spans="2:9" hidden="1"/>
    <row r="35" spans="2:9" hidden="1"/>
    <row r="36" spans="2:9" hidden="1"/>
    <row r="37" spans="2:9" hidden="1"/>
    <row r="38" spans="2:9" hidden="1"/>
    <row r="39" spans="2:9" hidden="1">
      <c r="B39" s="46" t="s">
        <v>3</v>
      </c>
      <c r="C39" s="23"/>
    </row>
    <row r="40" spans="2:9" hidden="1">
      <c r="B40" s="23"/>
      <c r="C40" s="23"/>
    </row>
    <row r="41" spans="2:9" ht="13.5" hidden="1">
      <c r="B41" s="23"/>
      <c r="C41" s="47" t="s">
        <v>182</v>
      </c>
    </row>
    <row r="42" spans="2:9" hidden="1">
      <c r="C42" s="33" t="s">
        <v>812</v>
      </c>
      <c r="D42" s="33" t="s">
        <v>813</v>
      </c>
      <c r="H42" s="33" t="s">
        <v>307</v>
      </c>
      <c r="I42" s="33" t="s">
        <v>830</v>
      </c>
    </row>
    <row r="43" spans="2:9" hidden="1">
      <c r="C43" s="23" t="s">
        <v>183</v>
      </c>
      <c r="D43" s="28" t="s">
        <v>191</v>
      </c>
      <c r="H43" s="33" t="s">
        <v>309</v>
      </c>
      <c r="I43" s="33" t="s">
        <v>831</v>
      </c>
    </row>
    <row r="44" spans="2:9" hidden="1">
      <c r="C44" s="23" t="s">
        <v>184</v>
      </c>
      <c r="D44" s="28" t="s">
        <v>192</v>
      </c>
      <c r="I44" s="33" t="s">
        <v>832</v>
      </c>
    </row>
    <row r="45" spans="2:9" hidden="1">
      <c r="C45" s="48" t="s">
        <v>185</v>
      </c>
      <c r="D45" s="28" t="s">
        <v>193</v>
      </c>
      <c r="I45" s="33" t="s">
        <v>833</v>
      </c>
    </row>
    <row r="46" spans="2:9" hidden="1">
      <c r="C46" s="48" t="s">
        <v>186</v>
      </c>
      <c r="D46" s="28" t="s">
        <v>814</v>
      </c>
      <c r="I46" s="33" t="s">
        <v>834</v>
      </c>
    </row>
    <row r="47" spans="2:9" hidden="1">
      <c r="C47" s="48" t="s">
        <v>187</v>
      </c>
      <c r="D47" s="28" t="s">
        <v>815</v>
      </c>
      <c r="I47" s="33" t="s">
        <v>835</v>
      </c>
    </row>
    <row r="48" spans="2:9" hidden="1">
      <c r="C48" s="48" t="s">
        <v>188</v>
      </c>
      <c r="D48" s="28" t="s">
        <v>816</v>
      </c>
      <c r="I48" s="33" t="s">
        <v>836</v>
      </c>
    </row>
    <row r="49" spans="3:9" hidden="1">
      <c r="C49" s="48" t="s">
        <v>189</v>
      </c>
      <c r="D49" s="28" t="s">
        <v>817</v>
      </c>
      <c r="I49" s="33" t="s">
        <v>837</v>
      </c>
    </row>
    <row r="50" spans="3:9" hidden="1">
      <c r="C50" s="23" t="s">
        <v>190</v>
      </c>
      <c r="D50" s="28" t="s">
        <v>818</v>
      </c>
    </row>
    <row r="51" spans="3:9" hidden="1">
      <c r="E51" s="33" t="str">
        <f>+METADATA!M2</f>
        <v>01: Crop and animal production, hunting and related service activities</v>
      </c>
      <c r="F51" s="33" t="str">
        <f>LEFT(E51, 2)</f>
        <v>01</v>
      </c>
    </row>
    <row r="52" spans="3:9" hidden="1">
      <c r="E52" s="33" t="str">
        <f>+METADATA!M3</f>
        <v>02: Forestry and logging</v>
      </c>
      <c r="F52" s="33" t="str">
        <f t="shared" ref="F52:F115" si="0">LEFT(E52, 2)</f>
        <v>02</v>
      </c>
    </row>
    <row r="53" spans="3:9" hidden="1">
      <c r="E53" s="33" t="str">
        <f>+METADATA!M4</f>
        <v>03: Fishing and aquaculture</v>
      </c>
      <c r="F53" s="33" t="str">
        <f t="shared" si="0"/>
        <v>03</v>
      </c>
    </row>
    <row r="54" spans="3:9" hidden="1">
      <c r="E54" s="33" t="str">
        <f>+METADATA!M5</f>
        <v>05: Mining of coal and lignite</v>
      </c>
      <c r="F54" s="33" t="str">
        <f t="shared" si="0"/>
        <v>05</v>
      </c>
    </row>
    <row r="55" spans="3:9" hidden="1">
      <c r="E55" s="33" t="str">
        <f>+METADATA!M6</f>
        <v>06: Extraction of crude petroleum and natural gas</v>
      </c>
      <c r="F55" s="33" t="str">
        <f t="shared" si="0"/>
        <v>06</v>
      </c>
    </row>
    <row r="56" spans="3:9" hidden="1">
      <c r="E56" s="33" t="str">
        <f>+METADATA!M7</f>
        <v>07: Mining of metal ores</v>
      </c>
      <c r="F56" s="33" t="str">
        <f t="shared" si="0"/>
        <v>07</v>
      </c>
    </row>
    <row r="57" spans="3:9" hidden="1">
      <c r="E57" s="33" t="str">
        <f>+METADATA!M8</f>
        <v>08: Other mining and quarrying</v>
      </c>
      <c r="F57" s="33" t="str">
        <f t="shared" si="0"/>
        <v>08</v>
      </c>
    </row>
    <row r="58" spans="3:9" hidden="1">
      <c r="E58" s="33" t="str">
        <f>+METADATA!M9</f>
        <v>09: Mining support service activities</v>
      </c>
      <c r="F58" s="33" t="str">
        <f t="shared" si="0"/>
        <v>09</v>
      </c>
    </row>
    <row r="59" spans="3:9" hidden="1">
      <c r="E59" s="33" t="str">
        <f>+METADATA!M10</f>
        <v>10: Manufacture of food products</v>
      </c>
      <c r="F59" s="33" t="str">
        <f t="shared" si="0"/>
        <v>10</v>
      </c>
    </row>
    <row r="60" spans="3:9" hidden="1">
      <c r="E60" s="33" t="str">
        <f>+METADATA!M11</f>
        <v>11: Manufacture of beverages</v>
      </c>
      <c r="F60" s="33" t="str">
        <f t="shared" si="0"/>
        <v>11</v>
      </c>
    </row>
    <row r="61" spans="3:9" hidden="1">
      <c r="E61" s="33" t="str">
        <f>+METADATA!M12</f>
        <v>12: Manufacture of tobacco products</v>
      </c>
      <c r="F61" s="33" t="str">
        <f t="shared" si="0"/>
        <v>12</v>
      </c>
    </row>
    <row r="62" spans="3:9" hidden="1">
      <c r="E62" s="33" t="str">
        <f>+METADATA!M13</f>
        <v>13: Manufacture of textiles</v>
      </c>
      <c r="F62" s="33" t="str">
        <f t="shared" si="0"/>
        <v>13</v>
      </c>
    </row>
    <row r="63" spans="3:9" hidden="1">
      <c r="E63" s="33" t="str">
        <f>+METADATA!M14</f>
        <v>14: Manufacture of wearing apparel</v>
      </c>
      <c r="F63" s="33" t="str">
        <f t="shared" si="0"/>
        <v>14</v>
      </c>
    </row>
    <row r="64" spans="3:9" hidden="1">
      <c r="E64" s="33" t="str">
        <f>+METADATA!M15</f>
        <v>15: Manufacture of leather and related products</v>
      </c>
      <c r="F64" s="33" t="str">
        <f t="shared" si="0"/>
        <v>15</v>
      </c>
    </row>
    <row r="65" spans="5:6" hidden="1">
      <c r="E65" s="33" t="str">
        <f>+METADATA!M16</f>
        <v>16: Manufacture of wood and of products of wood and cork, except furniture; manufacture of articles of straw and plaiting materials</v>
      </c>
      <c r="F65" s="33" t="str">
        <f t="shared" si="0"/>
        <v>16</v>
      </c>
    </row>
    <row r="66" spans="5:6" hidden="1">
      <c r="E66" s="33" t="str">
        <f>+METADATA!M17</f>
        <v>17: Manufacture of paper and paper products</v>
      </c>
      <c r="F66" s="33" t="str">
        <f t="shared" si="0"/>
        <v>17</v>
      </c>
    </row>
    <row r="67" spans="5:6" hidden="1">
      <c r="E67" s="33" t="str">
        <f>+METADATA!M18</f>
        <v>18: Printing and reproduction of recorded media</v>
      </c>
      <c r="F67" s="33" t="str">
        <f t="shared" si="0"/>
        <v>18</v>
      </c>
    </row>
    <row r="68" spans="5:6" hidden="1">
      <c r="E68" s="33" t="str">
        <f>+METADATA!M19</f>
        <v>19: Manufacture of coke and refined petroleum products</v>
      </c>
      <c r="F68" s="33" t="str">
        <f t="shared" si="0"/>
        <v>19</v>
      </c>
    </row>
    <row r="69" spans="5:6" hidden="1">
      <c r="E69" s="33" t="str">
        <f>+METADATA!M20</f>
        <v>20: Manufacture of chemicals and chemical products</v>
      </c>
      <c r="F69" s="33" t="str">
        <f t="shared" si="0"/>
        <v>20</v>
      </c>
    </row>
    <row r="70" spans="5:6" hidden="1">
      <c r="E70" s="33" t="str">
        <f>+METADATA!M21</f>
        <v>21: Manufacture of pharmaceuticals, medicinal chemical and botanical products</v>
      </c>
      <c r="F70" s="33" t="str">
        <f t="shared" si="0"/>
        <v>21</v>
      </c>
    </row>
    <row r="71" spans="5:6" hidden="1">
      <c r="E71" s="33" t="str">
        <f>+METADATA!M22</f>
        <v>22: Manufacture of rubber and plastics products</v>
      </c>
      <c r="F71" s="33" t="str">
        <f t="shared" si="0"/>
        <v>22</v>
      </c>
    </row>
    <row r="72" spans="5:6" hidden="1">
      <c r="E72" s="33" t="str">
        <f>+METADATA!M23</f>
        <v>23: Manufacture of other non-metallic mineral products</v>
      </c>
      <c r="F72" s="33" t="str">
        <f t="shared" si="0"/>
        <v>23</v>
      </c>
    </row>
    <row r="73" spans="5:6" hidden="1">
      <c r="E73" s="33" t="str">
        <f>+METADATA!M24</f>
        <v>24: Manufacture of basic metals</v>
      </c>
      <c r="F73" s="33" t="str">
        <f t="shared" si="0"/>
        <v>24</v>
      </c>
    </row>
    <row r="74" spans="5:6" hidden="1">
      <c r="E74" s="33" t="str">
        <f>+METADATA!M25</f>
        <v>25: Manufacture of fabricated metal products, except machinery and equipment</v>
      </c>
      <c r="F74" s="33" t="str">
        <f t="shared" si="0"/>
        <v>25</v>
      </c>
    </row>
    <row r="75" spans="5:6" hidden="1">
      <c r="E75" s="33" t="str">
        <f>+METADATA!M26</f>
        <v>26: Manufacture of computer, electronic and optical products</v>
      </c>
      <c r="F75" s="33" t="str">
        <f t="shared" si="0"/>
        <v>26</v>
      </c>
    </row>
    <row r="76" spans="5:6" hidden="1">
      <c r="E76" s="33" t="str">
        <f>+METADATA!M27</f>
        <v>27: Manufacture of electrical equipment</v>
      </c>
      <c r="F76" s="33" t="str">
        <f t="shared" si="0"/>
        <v>27</v>
      </c>
    </row>
    <row r="77" spans="5:6" hidden="1">
      <c r="E77" s="33" t="str">
        <f>+METADATA!M28</f>
        <v>28: Manufacture of machinery and equipment n.e.c.</v>
      </c>
      <c r="F77" s="33" t="str">
        <f t="shared" si="0"/>
        <v>28</v>
      </c>
    </row>
    <row r="78" spans="5:6" hidden="1">
      <c r="E78" s="33" t="str">
        <f>+METADATA!M29</f>
        <v>29: Manufacture of motor vehicles, trailers and semi-trailers</v>
      </c>
      <c r="F78" s="33" t="str">
        <f t="shared" si="0"/>
        <v>29</v>
      </c>
    </row>
    <row r="79" spans="5:6" hidden="1">
      <c r="E79" s="33" t="str">
        <f>+METADATA!M30</f>
        <v>30: Manufacture of other transport equipment</v>
      </c>
      <c r="F79" s="33" t="str">
        <f t="shared" si="0"/>
        <v>30</v>
      </c>
    </row>
    <row r="80" spans="5:6" hidden="1">
      <c r="E80" s="33" t="str">
        <f>+METADATA!M31</f>
        <v>31: Manufacture of furniture</v>
      </c>
      <c r="F80" s="33" t="str">
        <f t="shared" si="0"/>
        <v>31</v>
      </c>
    </row>
    <row r="81" spans="5:6" hidden="1">
      <c r="E81" s="33" t="str">
        <f>+METADATA!M32</f>
        <v>32: Other manufacturing</v>
      </c>
      <c r="F81" s="33" t="str">
        <f t="shared" si="0"/>
        <v>32</v>
      </c>
    </row>
    <row r="82" spans="5:6" hidden="1">
      <c r="E82" s="33" t="str">
        <f>+METADATA!M33</f>
        <v>33: Repair and installation of machinery and equipment</v>
      </c>
      <c r="F82" s="33" t="str">
        <f t="shared" si="0"/>
        <v>33</v>
      </c>
    </row>
    <row r="83" spans="5:6" hidden="1">
      <c r="E83" s="33" t="str">
        <f>+METADATA!M34</f>
        <v>35: Electricity, gas, steam and air conditioning supply</v>
      </c>
      <c r="F83" s="33" t="str">
        <f t="shared" si="0"/>
        <v>35</v>
      </c>
    </row>
    <row r="84" spans="5:6" hidden="1">
      <c r="E84" s="33" t="str">
        <f>+METADATA!M35</f>
        <v>36: Water collection, treatment and supply</v>
      </c>
      <c r="F84" s="33" t="str">
        <f t="shared" si="0"/>
        <v>36</v>
      </c>
    </row>
    <row r="85" spans="5:6" hidden="1">
      <c r="E85" s="33" t="str">
        <f>+METADATA!M36</f>
        <v>37: Sewerage</v>
      </c>
      <c r="F85" s="33" t="str">
        <f t="shared" si="0"/>
        <v>37</v>
      </c>
    </row>
    <row r="86" spans="5:6" hidden="1">
      <c r="E86" s="33" t="str">
        <f>+METADATA!M37</f>
        <v>38: Waste collection, treatment and disposal activities; materials recovery</v>
      </c>
      <c r="F86" s="33" t="str">
        <f t="shared" si="0"/>
        <v>38</v>
      </c>
    </row>
    <row r="87" spans="5:6" hidden="1">
      <c r="E87" s="33" t="str">
        <f>+METADATA!M38</f>
        <v>39: Remediation activities and other waste management services</v>
      </c>
      <c r="F87" s="33" t="str">
        <f t="shared" si="0"/>
        <v>39</v>
      </c>
    </row>
    <row r="88" spans="5:6" hidden="1">
      <c r="E88" s="33" t="str">
        <f>+METADATA!M39</f>
        <v>41: Construction of buildings</v>
      </c>
      <c r="F88" s="33" t="str">
        <f t="shared" si="0"/>
        <v>41</v>
      </c>
    </row>
    <row r="89" spans="5:6" hidden="1">
      <c r="E89" s="33" t="str">
        <f>+METADATA!M40</f>
        <v>42: Civil engineering</v>
      </c>
      <c r="F89" s="33" t="str">
        <f t="shared" si="0"/>
        <v>42</v>
      </c>
    </row>
    <row r="90" spans="5:6" hidden="1">
      <c r="E90" s="33" t="str">
        <f>+METADATA!M41</f>
        <v>43: Specialized construction activities</v>
      </c>
      <c r="F90" s="33" t="str">
        <f t="shared" si="0"/>
        <v>43</v>
      </c>
    </row>
    <row r="91" spans="5:6" hidden="1">
      <c r="E91" s="33" t="str">
        <f>+METADATA!M42</f>
        <v>45: Wholesale and retail trade and repair of motor vehicles and motorcycles</v>
      </c>
      <c r="F91" s="33" t="str">
        <f t="shared" si="0"/>
        <v>45</v>
      </c>
    </row>
    <row r="92" spans="5:6" hidden="1">
      <c r="E92" s="33" t="str">
        <f>+METADATA!M43</f>
        <v>46: Wholesale trade, except of motor vehicles and motorcycles</v>
      </c>
      <c r="F92" s="33" t="str">
        <f t="shared" si="0"/>
        <v>46</v>
      </c>
    </row>
    <row r="93" spans="5:6" hidden="1">
      <c r="E93" s="33" t="str">
        <f>+METADATA!M44</f>
        <v>47: Retail trade, except of motor vehicles and motorcycles</v>
      </c>
      <c r="F93" s="33" t="str">
        <f t="shared" si="0"/>
        <v>47</v>
      </c>
    </row>
    <row r="94" spans="5:6" hidden="1">
      <c r="E94" s="33" t="str">
        <f>+METADATA!M45</f>
        <v>49: Land transport and transport via pipelines</v>
      </c>
      <c r="F94" s="33" t="str">
        <f t="shared" si="0"/>
        <v>49</v>
      </c>
    </row>
    <row r="95" spans="5:6" hidden="1">
      <c r="E95" s="33" t="str">
        <f>+METADATA!M46</f>
        <v>50: Water transport</v>
      </c>
      <c r="F95" s="33" t="str">
        <f t="shared" si="0"/>
        <v>50</v>
      </c>
    </row>
    <row r="96" spans="5:6" hidden="1">
      <c r="E96" s="33" t="str">
        <f>+METADATA!M47</f>
        <v>51: Air transport</v>
      </c>
      <c r="F96" s="33" t="str">
        <f t="shared" si="0"/>
        <v>51</v>
      </c>
    </row>
    <row r="97" spans="5:6" hidden="1">
      <c r="E97" s="33" t="str">
        <f>+METADATA!M48</f>
        <v>52: Warehousing and support activities for transportation</v>
      </c>
      <c r="F97" s="33" t="str">
        <f t="shared" si="0"/>
        <v>52</v>
      </c>
    </row>
    <row r="98" spans="5:6" hidden="1">
      <c r="E98" s="33" t="str">
        <f>+METADATA!M49</f>
        <v>53: Postal and courier activities</v>
      </c>
      <c r="F98" s="33" t="str">
        <f t="shared" si="0"/>
        <v>53</v>
      </c>
    </row>
    <row r="99" spans="5:6" hidden="1">
      <c r="E99" s="33" t="str">
        <f>+METADATA!M50</f>
        <v>55: Accommodation</v>
      </c>
      <c r="F99" s="33" t="str">
        <f t="shared" si="0"/>
        <v>55</v>
      </c>
    </row>
    <row r="100" spans="5:6" hidden="1">
      <c r="E100" s="33" t="str">
        <f>+METADATA!M51</f>
        <v>56: Food and beverage service activities</v>
      </c>
      <c r="F100" s="33" t="str">
        <f t="shared" si="0"/>
        <v>56</v>
      </c>
    </row>
    <row r="101" spans="5:6" hidden="1">
      <c r="E101" s="33" t="str">
        <f>+METADATA!M52</f>
        <v>58: Publishing activities</v>
      </c>
      <c r="F101" s="33" t="str">
        <f t="shared" si="0"/>
        <v>58</v>
      </c>
    </row>
    <row r="102" spans="5:6" hidden="1">
      <c r="E102" s="33" t="str">
        <f>+METADATA!M53</f>
        <v>59: Motion picture, video and television programme and music publishing activities production, sound recording</v>
      </c>
      <c r="F102" s="33" t="str">
        <f t="shared" si="0"/>
        <v>59</v>
      </c>
    </row>
    <row r="103" spans="5:6" hidden="1">
      <c r="E103" s="33" t="str">
        <f>+METADATA!M54</f>
        <v>60: Programming and broadcasting activities</v>
      </c>
      <c r="F103" s="33" t="str">
        <f t="shared" si="0"/>
        <v>60</v>
      </c>
    </row>
    <row r="104" spans="5:6" hidden="1">
      <c r="E104" s="33" t="str">
        <f>+METADATA!M55</f>
        <v>61: Telecommunications</v>
      </c>
      <c r="F104" s="33" t="str">
        <f t="shared" si="0"/>
        <v>61</v>
      </c>
    </row>
    <row r="105" spans="5:6" hidden="1">
      <c r="E105" s="33" t="str">
        <f>+METADATA!M56</f>
        <v>62: Computer programming, consultancy and related activities</v>
      </c>
      <c r="F105" s="33" t="str">
        <f t="shared" si="0"/>
        <v>62</v>
      </c>
    </row>
    <row r="106" spans="5:6" hidden="1">
      <c r="E106" s="33" t="str">
        <f>+METADATA!M57</f>
        <v>63: Information service activities</v>
      </c>
      <c r="F106" s="33" t="str">
        <f t="shared" si="0"/>
        <v>63</v>
      </c>
    </row>
    <row r="107" spans="5:6" hidden="1">
      <c r="E107" s="33" t="str">
        <f>+METADATA!M58</f>
        <v>64: Financial service activities, except insurance and pension funding</v>
      </c>
      <c r="F107" s="33" t="str">
        <f t="shared" si="0"/>
        <v>64</v>
      </c>
    </row>
    <row r="108" spans="5:6" hidden="1">
      <c r="E108" s="33" t="str">
        <f>+METADATA!M59</f>
        <v>65: Insurance, reinsurance and pension funding, except compulsory social security</v>
      </c>
      <c r="F108" s="33" t="str">
        <f t="shared" si="0"/>
        <v>65</v>
      </c>
    </row>
    <row r="109" spans="5:6" hidden="1">
      <c r="E109" s="33" t="str">
        <f>+METADATA!M60</f>
        <v>66: Activities auxiliary to financial service and insurance activities</v>
      </c>
      <c r="F109" s="33" t="str">
        <f t="shared" si="0"/>
        <v>66</v>
      </c>
    </row>
    <row r="110" spans="5:6" hidden="1">
      <c r="E110" s="33" t="str">
        <f>+METADATA!M61</f>
        <v>68: Real estate activities</v>
      </c>
      <c r="F110" s="33" t="str">
        <f t="shared" si="0"/>
        <v>68</v>
      </c>
    </row>
    <row r="111" spans="5:6" hidden="1">
      <c r="E111" s="33" t="str">
        <f>+METADATA!M62</f>
        <v>69: Legal and accounting activities</v>
      </c>
      <c r="F111" s="33" t="str">
        <f t="shared" si="0"/>
        <v>69</v>
      </c>
    </row>
    <row r="112" spans="5:6" hidden="1">
      <c r="E112" s="33" t="str">
        <f>+METADATA!M63</f>
        <v>70: Activities of head offices; management consultancy activities</v>
      </c>
      <c r="F112" s="33" t="str">
        <f t="shared" si="0"/>
        <v>70</v>
      </c>
    </row>
    <row r="113" spans="5:6" hidden="1">
      <c r="E113" s="33" t="str">
        <f>+METADATA!M64</f>
        <v>71: Architectural and engineering activities; technical testing and analysis</v>
      </c>
      <c r="F113" s="33" t="str">
        <f t="shared" si="0"/>
        <v>71</v>
      </c>
    </row>
    <row r="114" spans="5:6" hidden="1">
      <c r="E114" s="33" t="str">
        <f>+METADATA!M65</f>
        <v>72: Scientific research and development</v>
      </c>
      <c r="F114" s="33" t="str">
        <f t="shared" si="0"/>
        <v>72</v>
      </c>
    </row>
    <row r="115" spans="5:6" hidden="1">
      <c r="E115" s="33" t="str">
        <f>+METADATA!M66</f>
        <v>73: Advertising and market research</v>
      </c>
      <c r="F115" s="33" t="str">
        <f t="shared" si="0"/>
        <v>73</v>
      </c>
    </row>
    <row r="116" spans="5:6" hidden="1">
      <c r="E116" s="33" t="str">
        <f>+METADATA!M67</f>
        <v>74: Other professional, scientific and technical activities</v>
      </c>
      <c r="F116" s="33" t="str">
        <f t="shared" ref="F116:F135" si="1">LEFT(E116, 2)</f>
        <v>74</v>
      </c>
    </row>
    <row r="117" spans="5:6" hidden="1">
      <c r="E117" s="33" t="str">
        <f>+METADATA!M68</f>
        <v>75: Veterinary activities</v>
      </c>
      <c r="F117" s="33" t="str">
        <f t="shared" si="1"/>
        <v>75</v>
      </c>
    </row>
    <row r="118" spans="5:6" hidden="1">
      <c r="E118" s="33" t="str">
        <f>+METADATA!M69</f>
        <v>77: Rental and leasing activities</v>
      </c>
      <c r="F118" s="33" t="str">
        <f t="shared" si="1"/>
        <v>77</v>
      </c>
    </row>
    <row r="119" spans="5:6" hidden="1">
      <c r="E119" s="33" t="str">
        <f>+METADATA!M70</f>
        <v>78: Employment activities</v>
      </c>
      <c r="F119" s="33" t="str">
        <f t="shared" si="1"/>
        <v>78</v>
      </c>
    </row>
    <row r="120" spans="5:6" hidden="1">
      <c r="E120" s="33" t="str">
        <f>+METADATA!M71</f>
        <v>79: Travel agency, tour operator, reservation service and related activities</v>
      </c>
      <c r="F120" s="33" t="str">
        <f t="shared" si="1"/>
        <v>79</v>
      </c>
    </row>
    <row r="121" spans="5:6" hidden="1">
      <c r="E121" s="33" t="str">
        <f>+METADATA!M72</f>
        <v>80: Security and investigation activities</v>
      </c>
      <c r="F121" s="33" t="str">
        <f t="shared" si="1"/>
        <v>80</v>
      </c>
    </row>
    <row r="122" spans="5:6" hidden="1">
      <c r="E122" s="33" t="str">
        <f>+METADATA!M73</f>
        <v>81: Services to buildings and landscape activities</v>
      </c>
      <c r="F122" s="33" t="str">
        <f t="shared" si="1"/>
        <v>81</v>
      </c>
    </row>
    <row r="123" spans="5:6" hidden="1">
      <c r="E123" s="33" t="str">
        <f>+METADATA!M74</f>
        <v>82: Office administrative, office support and other business support activities</v>
      </c>
      <c r="F123" s="33" t="str">
        <f t="shared" si="1"/>
        <v>82</v>
      </c>
    </row>
    <row r="124" spans="5:6" hidden="1">
      <c r="E124" s="33" t="str">
        <f>+METADATA!M75</f>
        <v>84: Public administration and defence; compulsory social security</v>
      </c>
      <c r="F124" s="33" t="str">
        <f t="shared" si="1"/>
        <v>84</v>
      </c>
    </row>
    <row r="125" spans="5:6" hidden="1">
      <c r="E125" s="33" t="str">
        <f>+METADATA!M76</f>
        <v>85: Education</v>
      </c>
      <c r="F125" s="33" t="str">
        <f t="shared" si="1"/>
        <v>85</v>
      </c>
    </row>
    <row r="126" spans="5:6" hidden="1">
      <c r="E126" s="33" t="str">
        <f>+METADATA!M77</f>
        <v>86: Human health activities</v>
      </c>
      <c r="F126" s="33" t="str">
        <f t="shared" si="1"/>
        <v>86</v>
      </c>
    </row>
    <row r="127" spans="5:6" hidden="1">
      <c r="E127" s="33" t="str">
        <f>+METADATA!M78</f>
        <v>87: Residential care activities</v>
      </c>
      <c r="F127" s="33" t="str">
        <f t="shared" si="1"/>
        <v>87</v>
      </c>
    </row>
    <row r="128" spans="5:6" hidden="1">
      <c r="E128" s="33" t="str">
        <f>+METADATA!M79</f>
        <v>88: Social work activities without accommodation</v>
      </c>
      <c r="F128" s="33" t="str">
        <f t="shared" si="1"/>
        <v>88</v>
      </c>
    </row>
    <row r="129" spans="5:6" hidden="1">
      <c r="E129" s="33" t="str">
        <f>+METADATA!M80</f>
        <v>90: Creative, arts and entertainment activities</v>
      </c>
      <c r="F129" s="33" t="str">
        <f t="shared" si="1"/>
        <v>90</v>
      </c>
    </row>
    <row r="130" spans="5:6" hidden="1">
      <c r="E130" s="33" t="str">
        <f>+METADATA!M81</f>
        <v>91: Libraries, archives, museums and other cultural activities</v>
      </c>
      <c r="F130" s="33" t="str">
        <f t="shared" si="1"/>
        <v>91</v>
      </c>
    </row>
    <row r="131" spans="5:6" hidden="1">
      <c r="E131" s="33" t="str">
        <f>+METADATA!M82</f>
        <v>92: Gambling and betting activities</v>
      </c>
      <c r="F131" s="33" t="str">
        <f t="shared" si="1"/>
        <v>92</v>
      </c>
    </row>
    <row r="132" spans="5:6" hidden="1">
      <c r="E132" s="33" t="str">
        <f>+METADATA!M83</f>
        <v>93: Sports activities and amusement and recreation activities</v>
      </c>
      <c r="F132" s="33" t="str">
        <f t="shared" si="1"/>
        <v>93</v>
      </c>
    </row>
    <row r="133" spans="5:6" hidden="1">
      <c r="E133" s="33" t="str">
        <f>+METADATA!M84</f>
        <v>94: Activities of membership organizations</v>
      </c>
      <c r="F133" s="33" t="str">
        <f t="shared" si="1"/>
        <v>94</v>
      </c>
    </row>
    <row r="134" spans="5:6" hidden="1">
      <c r="E134" s="33" t="str">
        <f>+METADATA!M85</f>
        <v>95: Repair of computers and personal and household goods</v>
      </c>
      <c r="F134" s="33" t="str">
        <f t="shared" si="1"/>
        <v>95</v>
      </c>
    </row>
    <row r="135" spans="5:6" hidden="1">
      <c r="E135" s="33" t="str">
        <f>+METADATA!M86</f>
        <v>96: Other personal service activities</v>
      </c>
      <c r="F135" s="33" t="str">
        <f t="shared" si="1"/>
        <v>96</v>
      </c>
    </row>
  </sheetData>
  <sheetProtection sheet="1" selectLockedCells="1"/>
  <mergeCells count="29">
    <mergeCell ref="G26:I26"/>
    <mergeCell ref="B2:H2"/>
    <mergeCell ref="G24:I24"/>
    <mergeCell ref="B10:I10"/>
    <mergeCell ref="C16:F16"/>
    <mergeCell ref="B8:I8"/>
    <mergeCell ref="F17:I17"/>
    <mergeCell ref="C23:F23"/>
    <mergeCell ref="C24:F24"/>
    <mergeCell ref="C13:H13"/>
    <mergeCell ref="B22:H22"/>
    <mergeCell ref="C14:H14"/>
    <mergeCell ref="C15:H15"/>
    <mergeCell ref="B28:I28"/>
    <mergeCell ref="B29:I29"/>
    <mergeCell ref="B4:I4"/>
    <mergeCell ref="B5:I5"/>
    <mergeCell ref="B6:I6"/>
    <mergeCell ref="B7:I7"/>
    <mergeCell ref="C18:F18"/>
    <mergeCell ref="B20:I20"/>
    <mergeCell ref="G18:I18"/>
    <mergeCell ref="G16:I16"/>
    <mergeCell ref="G23:I23"/>
    <mergeCell ref="B21:I21"/>
    <mergeCell ref="C17:E17"/>
    <mergeCell ref="C25:F25"/>
    <mergeCell ref="C26:F26"/>
    <mergeCell ref="G25:I25"/>
  </mergeCells>
  <phoneticPr fontId="5" type="noConversion"/>
  <dataValidations count="4">
    <dataValidation type="list" allowBlank="1" showInputMessage="1" showErrorMessage="1" sqref="G18:I18">
      <formula1>$E$51:$E$135</formula1>
    </dataValidation>
    <dataValidation type="list" showInputMessage="1" showErrorMessage="1" sqref="I2">
      <formula1>$H$42:$H$43</formula1>
    </dataValidation>
    <dataValidation type="list" allowBlank="1" showInputMessage="1" showErrorMessage="1" sqref="G16">
      <formula1>$C$43:$C$50</formula1>
    </dataValidation>
    <dataValidation type="list" showInputMessage="1" showErrorMessage="1" sqref="I22">
      <formula1>$I$42:$I$48</formula1>
    </dataValidation>
  </dataValidations>
  <pageMargins left="0.70866141732283472" right="0.34" top="0.74803149606299213" bottom="0.74803149606299213" header="0.31496062992125984" footer="0.31496062992125984"/>
  <pageSetup paperSize="9" scale="90"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sheetPr codeName="Feuil3">
    <pageSetUpPr fitToPage="1"/>
  </sheetPr>
  <dimension ref="A1:W288"/>
  <sheetViews>
    <sheetView topLeftCell="A19" zoomScale="85" zoomScaleNormal="85" workbookViewId="0">
      <selection activeCell="D4" sqref="D4:E4"/>
    </sheetView>
  </sheetViews>
  <sheetFormatPr defaultColWidth="9.33203125" defaultRowHeight="15.75"/>
  <cols>
    <col min="1" max="1" width="4.83203125" style="143" customWidth="1"/>
    <col min="2" max="2" width="5.6640625" style="143" customWidth="1"/>
    <col min="3" max="3" width="29.33203125" style="88" customWidth="1"/>
    <col min="4" max="4" width="21.1640625" style="88" customWidth="1"/>
    <col min="5" max="5" width="23.1640625" style="88" customWidth="1"/>
    <col min="6" max="6" width="18.1640625" style="88" customWidth="1"/>
    <col min="7" max="7" width="18" style="88" customWidth="1"/>
    <col min="8" max="8" width="15.83203125" style="88" customWidth="1"/>
    <col min="9" max="9" width="18.6640625" style="88" customWidth="1"/>
    <col min="10" max="10" width="20.5" style="88" customWidth="1"/>
    <col min="11" max="11" width="19" style="88" customWidth="1"/>
    <col min="12" max="12" width="21.83203125" style="88" customWidth="1"/>
    <col min="13" max="13" width="20.83203125" style="88" customWidth="1"/>
    <col min="14" max="14" width="19.6640625" style="88" customWidth="1"/>
    <col min="15" max="15" width="20.1640625" style="88" customWidth="1"/>
    <col min="16" max="16" width="15" style="88" customWidth="1"/>
    <col min="17" max="17" width="16.6640625" style="88" customWidth="1"/>
    <col min="18" max="18" width="14.1640625" style="88" customWidth="1"/>
    <col min="19" max="19" width="16.33203125" style="88" customWidth="1"/>
    <col min="20" max="20" width="15.33203125" style="88" customWidth="1"/>
    <col min="21" max="21" width="22.1640625" style="88" customWidth="1"/>
    <col min="22" max="16384" width="9.33203125" style="88"/>
  </cols>
  <sheetData>
    <row r="1" spans="1:23">
      <c r="A1" s="143">
        <v>4</v>
      </c>
      <c r="B1" s="73" t="str">
        <f>CONCATENATE("Equity owned in your enterprise and dividends paid, please report in preffered currency in millions ",IF(ISBLANK(D3),"''currency''",D3))</f>
        <v>Equity owned in your enterprise and dividends paid, please report in preffered currency in millions MMK mn</v>
      </c>
      <c r="E1" s="73"/>
      <c r="F1" s="73"/>
      <c r="G1" s="73"/>
      <c r="H1" s="73"/>
    </row>
    <row r="2" spans="1:23" ht="9" customHeight="1" thickBot="1">
      <c r="A2" s="76"/>
      <c r="B2" s="76"/>
      <c r="C2" s="318"/>
      <c r="D2" s="318"/>
      <c r="E2" s="318"/>
      <c r="F2" s="318"/>
      <c r="G2" s="318"/>
      <c r="H2" s="318"/>
      <c r="I2" s="144"/>
      <c r="J2" s="144"/>
      <c r="K2" s="144"/>
      <c r="L2" s="144"/>
      <c r="M2" s="144"/>
      <c r="N2" s="144"/>
      <c r="O2" s="144"/>
      <c r="P2" s="144"/>
      <c r="Q2" s="144"/>
      <c r="R2" s="144"/>
      <c r="S2" s="144"/>
      <c r="T2" s="144"/>
      <c r="U2" s="144"/>
      <c r="V2" s="144"/>
      <c r="W2" s="144"/>
    </row>
    <row r="3" spans="1:23" ht="105.75" customHeight="1" thickTop="1">
      <c r="A3" s="145"/>
      <c r="B3" s="321" t="s">
        <v>823</v>
      </c>
      <c r="C3" s="321"/>
      <c r="D3" s="146" t="s">
        <v>830</v>
      </c>
      <c r="E3" s="145"/>
      <c r="F3" s="221" t="str">
        <f>CONCATENATE("Capital paid up to")</f>
        <v>Capital paid up to</v>
      </c>
      <c r="G3" s="222" t="str">
        <f>CONCATENATE("Retained earnings/losses cumulated up to")</f>
        <v>Retained earnings/losses cumulated up to</v>
      </c>
      <c r="H3" s="222" t="str">
        <f>CONCATENATE("Reserve at")</f>
        <v>Reserve at</v>
      </c>
      <c r="I3" s="223" t="str">
        <f>CONCATENATE("Total equity as at")</f>
        <v>Total equity as at</v>
      </c>
      <c r="J3" s="224" t="str">
        <f>CONCATENATE("Purchase of new or already issued shares (or equivalent equity for branches) during ")</f>
        <v xml:space="preserve">Purchase of new or already issued shares (or equivalent equity for branches) during </v>
      </c>
      <c r="K3" s="225" t="str">
        <f>CONCATENATE("Sale of shares (or equivalent equity for branches) during")</f>
        <v>Sale of shares (or equivalent equity for branches) during</v>
      </c>
      <c r="L3" s="225" t="str">
        <f>CONCATENATE("Retained earnings / losses  attributable to shareholder during")</f>
        <v>Retained earnings / losses  attributable to shareholder during</v>
      </c>
      <c r="M3" s="225" t="str">
        <f>CONCATENATE("Change in reserves attributable to shareholder during  ")</f>
        <v xml:space="preserve">Change in reserves attributable to shareholder during  </v>
      </c>
      <c r="N3" s="225" t="s">
        <v>861</v>
      </c>
      <c r="O3" s="225" t="str">
        <f>CONCATENATE("Total equity transactions for  ", "(Does not include valuation gains /  losses)")</f>
        <v>Total equity transactions for  (Does not include valuation gains /  losses)</v>
      </c>
      <c r="P3" s="226" t="str">
        <f>CONCATENATE("Capital paid up to")</f>
        <v>Capital paid up to</v>
      </c>
      <c r="Q3" s="226" t="str">
        <f>CONCATENATE("Retained earnings/losses cumulated up to")</f>
        <v>Retained earnings/losses cumulated up to</v>
      </c>
      <c r="R3" s="226" t="str">
        <f>CONCATENATE("Reserve at")</f>
        <v>Reserve at</v>
      </c>
      <c r="S3" s="226" t="str">
        <f>CONCATENATE("Total equity at")</f>
        <v>Total equity at</v>
      </c>
      <c r="T3" s="226" t="str">
        <f>CONCATENATE("Dividends or remitted profits (for branches) declared during")</f>
        <v>Dividends or remitted profits (for branches) declared during</v>
      </c>
      <c r="U3" s="226" t="s">
        <v>301</v>
      </c>
    </row>
    <row r="4" spans="1:23" ht="48" customHeight="1">
      <c r="A4" s="145"/>
      <c r="B4" s="321" t="s">
        <v>860</v>
      </c>
      <c r="C4" s="321"/>
      <c r="D4" s="324" t="s">
        <v>866</v>
      </c>
      <c r="E4" s="324"/>
      <c r="F4" s="227" t="str">
        <f>IF($D$4="Fiscal Year 2018/ 2019 (Oct-Sept)","End Sept 2018","End Dec 2018")</f>
        <v>End Sept 2018</v>
      </c>
      <c r="G4" s="227" t="str">
        <f>IF($D$4="Fiscal Year 2018/ 2019 (Oct-Sept)","End Sept 2018","End Dec 2018")</f>
        <v>End Sept 2018</v>
      </c>
      <c r="H4" s="227" t="str">
        <f>IF($D$4="Fiscal Year 2018/ 2019 (Oct-Sept)","End Sept 2018","End Dec 2018")</f>
        <v>End Sept 2018</v>
      </c>
      <c r="I4" s="227" t="str">
        <f>IF($D$4="Fiscal Year 2018/ 2019 (Oct-Sept)","End Sept 2018","End Dec 2018")</f>
        <v>End Sept 2018</v>
      </c>
      <c r="J4" s="228" t="str">
        <f t="shared" ref="J4:O4" si="0">IF($D$4="Fiscal Year 2018/ 2019 (Oct-Sept)","Fiscal Year 2018/ 2019","Calendar Year 2019")</f>
        <v>Fiscal Year 2018/ 2019</v>
      </c>
      <c r="K4" s="228" t="str">
        <f t="shared" si="0"/>
        <v>Fiscal Year 2018/ 2019</v>
      </c>
      <c r="L4" s="228" t="str">
        <f t="shared" si="0"/>
        <v>Fiscal Year 2018/ 2019</v>
      </c>
      <c r="M4" s="228" t="str">
        <f t="shared" si="0"/>
        <v>Fiscal Year 2018/ 2019</v>
      </c>
      <c r="N4" s="228" t="str">
        <f t="shared" si="0"/>
        <v>Fiscal Year 2018/ 2019</v>
      </c>
      <c r="O4" s="228" t="str">
        <f t="shared" si="0"/>
        <v>Fiscal Year 2018/ 2019</v>
      </c>
      <c r="P4" s="227" t="str">
        <f t="shared" ref="P4:U4" si="1">IF($D$4="Fiscal Year 2018/ 2019 (Oct-Sept)","End Sept 2019","End Dec 2019")</f>
        <v>End Sept 2019</v>
      </c>
      <c r="Q4" s="227" t="str">
        <f t="shared" si="1"/>
        <v>End Sept 2019</v>
      </c>
      <c r="R4" s="227" t="str">
        <f t="shared" si="1"/>
        <v>End Sept 2019</v>
      </c>
      <c r="S4" s="227" t="str">
        <f t="shared" si="1"/>
        <v>End Sept 2019</v>
      </c>
      <c r="T4" s="227" t="str">
        <f t="shared" si="1"/>
        <v>End Sept 2019</v>
      </c>
      <c r="U4" s="228" t="str">
        <f t="shared" si="1"/>
        <v>End Sept 2019</v>
      </c>
    </row>
    <row r="5" spans="1:23" ht="28.5" customHeight="1">
      <c r="A5" s="145"/>
      <c r="B5" s="145"/>
      <c r="C5" s="145"/>
      <c r="D5" s="145"/>
      <c r="E5" s="145"/>
      <c r="F5" s="147">
        <v>1</v>
      </c>
      <c r="G5" s="148">
        <v>2</v>
      </c>
      <c r="H5" s="148">
        <v>3</v>
      </c>
      <c r="I5" s="220" t="s">
        <v>236</v>
      </c>
      <c r="J5" s="149">
        <v>5</v>
      </c>
      <c r="K5" s="150">
        <f t="shared" ref="K5" si="2">J5+1</f>
        <v>6</v>
      </c>
      <c r="L5" s="150">
        <v>7</v>
      </c>
      <c r="M5" s="150">
        <v>8</v>
      </c>
      <c r="N5" s="151">
        <v>9</v>
      </c>
      <c r="O5" s="151" t="s">
        <v>296</v>
      </c>
      <c r="P5" s="150" t="s">
        <v>824</v>
      </c>
      <c r="Q5" s="150" t="s">
        <v>825</v>
      </c>
      <c r="R5" s="150" t="s">
        <v>826</v>
      </c>
      <c r="S5" s="152" t="s">
        <v>845</v>
      </c>
      <c r="T5" s="152">
        <v>15</v>
      </c>
      <c r="U5" s="150">
        <v>16</v>
      </c>
    </row>
    <row r="6" spans="1:23" ht="193.5" hidden="1" customHeight="1">
      <c r="A6" s="153"/>
      <c r="B6" s="154"/>
      <c r="C6" s="155"/>
      <c r="D6" s="156" t="s">
        <v>305</v>
      </c>
      <c r="E6" s="157"/>
      <c r="F6" s="158"/>
      <c r="G6" s="159"/>
      <c r="H6" s="159"/>
      <c r="I6" s="160" t="s">
        <v>295</v>
      </c>
      <c r="J6" s="161"/>
      <c r="K6" s="161"/>
      <c r="L6" s="162"/>
      <c r="M6" s="162"/>
      <c r="N6" s="163"/>
      <c r="O6" s="164" t="s">
        <v>295</v>
      </c>
      <c r="P6" s="165" t="s">
        <v>295</v>
      </c>
      <c r="Q6" s="165" t="s">
        <v>295</v>
      </c>
      <c r="R6" s="165" t="s">
        <v>295</v>
      </c>
      <c r="S6" s="165" t="s">
        <v>295</v>
      </c>
      <c r="T6" s="165"/>
      <c r="U6" s="165" t="s">
        <v>304</v>
      </c>
    </row>
    <row r="7" spans="1:23" ht="27" customHeight="1">
      <c r="A7" s="166"/>
      <c r="B7" s="167"/>
      <c r="C7" s="168" t="s">
        <v>261</v>
      </c>
      <c r="D7" s="169"/>
      <c r="E7" s="170"/>
      <c r="F7" s="171"/>
      <c r="G7" s="172"/>
      <c r="H7" s="172"/>
      <c r="I7" s="173"/>
      <c r="J7" s="174"/>
      <c r="K7" s="174"/>
      <c r="L7" s="174"/>
      <c r="M7" s="174"/>
      <c r="N7" s="174"/>
      <c r="O7" s="175"/>
      <c r="P7" s="174"/>
      <c r="Q7" s="174"/>
      <c r="R7" s="174"/>
      <c r="S7" s="176"/>
      <c r="T7" s="177"/>
      <c r="U7" s="178"/>
    </row>
    <row r="8" spans="1:23" ht="95.25" customHeight="1">
      <c r="A8" s="153"/>
      <c r="B8" s="179" t="s">
        <v>215</v>
      </c>
      <c r="C8" s="180" t="s">
        <v>852</v>
      </c>
      <c r="D8" s="181" t="s">
        <v>300</v>
      </c>
      <c r="E8" s="182" t="s">
        <v>263</v>
      </c>
      <c r="F8" s="183"/>
      <c r="G8" s="183"/>
      <c r="H8" s="183"/>
      <c r="I8" s="184"/>
      <c r="J8" s="183"/>
      <c r="K8" s="183"/>
      <c r="L8" s="183"/>
      <c r="M8" s="183"/>
      <c r="N8" s="183"/>
      <c r="O8" s="185"/>
      <c r="P8" s="183"/>
      <c r="Q8" s="183"/>
      <c r="R8" s="183"/>
      <c r="S8" s="183"/>
      <c r="T8" s="185"/>
      <c r="U8" s="186"/>
    </row>
    <row r="9" spans="1:23" ht="22.5" customHeight="1">
      <c r="A9" s="153"/>
      <c r="B9" s="319"/>
      <c r="C9" s="187"/>
      <c r="D9" s="188">
        <f>IF($F$18&lt;&gt;0, F9/$F$18, 0)</f>
        <v>0</v>
      </c>
      <c r="E9" s="194"/>
      <c r="F9" s="189"/>
      <c r="G9" s="189"/>
      <c r="H9" s="189"/>
      <c r="I9" s="190">
        <f t="shared" ref="I9:I17" si="3">F9+G9+H9</f>
        <v>0</v>
      </c>
      <c r="J9" s="189"/>
      <c r="K9" s="189"/>
      <c r="L9" s="189"/>
      <c r="M9" s="189"/>
      <c r="N9" s="189"/>
      <c r="O9" s="191">
        <f>J9-K9+L9+M9+N9</f>
        <v>0</v>
      </c>
      <c r="P9" s="191">
        <f t="shared" ref="P9:P10" si="4">F9+J9-K9+N9</f>
        <v>0</v>
      </c>
      <c r="Q9" s="229"/>
      <c r="R9" s="229"/>
      <c r="S9" s="191">
        <f t="shared" ref="S9:S10" si="5">P9+Q9+R9</f>
        <v>0</v>
      </c>
      <c r="T9" s="192"/>
      <c r="U9" s="193">
        <f>IF($P$18&lt;&gt;0, P9/$P$18, 0)</f>
        <v>0</v>
      </c>
    </row>
    <row r="10" spans="1:23" ht="22.5" customHeight="1">
      <c r="A10" s="153"/>
      <c r="B10" s="320"/>
      <c r="C10" s="187"/>
      <c r="D10" s="188">
        <f>IF($F$18&lt;&gt;0, F10/$F$18, 0)</f>
        <v>0</v>
      </c>
      <c r="E10" s="194"/>
      <c r="F10" s="189"/>
      <c r="G10" s="189"/>
      <c r="H10" s="189"/>
      <c r="I10" s="190">
        <f t="shared" si="3"/>
        <v>0</v>
      </c>
      <c r="J10" s="189"/>
      <c r="K10" s="189"/>
      <c r="L10" s="189"/>
      <c r="M10" s="189"/>
      <c r="N10" s="189"/>
      <c r="O10" s="191">
        <f t="shared" ref="O10" si="6">J10-K10+L10+M10</f>
        <v>0</v>
      </c>
      <c r="P10" s="191">
        <f t="shared" si="4"/>
        <v>0</v>
      </c>
      <c r="Q10" s="230"/>
      <c r="R10" s="230"/>
      <c r="S10" s="191">
        <f t="shared" si="5"/>
        <v>0</v>
      </c>
      <c r="T10" s="192"/>
      <c r="U10" s="193">
        <f>IF($P$18&lt;&gt;0, P10/$P$18, 0)</f>
        <v>0</v>
      </c>
    </row>
    <row r="11" spans="1:23" ht="22.5" customHeight="1">
      <c r="A11" s="153"/>
      <c r="B11" s="320"/>
      <c r="C11" s="187"/>
      <c r="D11" s="188"/>
      <c r="E11" s="194"/>
      <c r="F11" s="189"/>
      <c r="G11" s="189"/>
      <c r="H11" s="189"/>
      <c r="I11" s="190">
        <f t="shared" si="3"/>
        <v>0</v>
      </c>
      <c r="J11" s="189"/>
      <c r="K11" s="189"/>
      <c r="L11" s="189"/>
      <c r="M11" s="189"/>
      <c r="N11" s="189"/>
      <c r="O11" s="191">
        <f t="shared" ref="O11:O17" si="7">J11-K11+L11+M11</f>
        <v>0</v>
      </c>
      <c r="P11" s="191">
        <f t="shared" ref="P11:P17" si="8">F11+J11-K11+N11</f>
        <v>0</v>
      </c>
      <c r="Q11" s="230"/>
      <c r="R11" s="230"/>
      <c r="S11" s="191">
        <f t="shared" ref="S11:S17" si="9">P11+Q11+R11</f>
        <v>0</v>
      </c>
      <c r="T11" s="192"/>
      <c r="U11" s="193">
        <f t="shared" ref="U11:U17" si="10">IF($P$18&lt;&gt;0, P11/$P$18, 0)</f>
        <v>0</v>
      </c>
    </row>
    <row r="12" spans="1:23" ht="22.5" customHeight="1">
      <c r="A12" s="153"/>
      <c r="B12" s="320"/>
      <c r="C12" s="187"/>
      <c r="D12" s="188"/>
      <c r="E12" s="194"/>
      <c r="F12" s="189"/>
      <c r="G12" s="189"/>
      <c r="H12" s="189"/>
      <c r="I12" s="190">
        <f t="shared" si="3"/>
        <v>0</v>
      </c>
      <c r="J12" s="189"/>
      <c r="K12" s="189"/>
      <c r="L12" s="189"/>
      <c r="M12" s="189"/>
      <c r="N12" s="189"/>
      <c r="O12" s="191">
        <f t="shared" si="7"/>
        <v>0</v>
      </c>
      <c r="P12" s="191">
        <f t="shared" si="8"/>
        <v>0</v>
      </c>
      <c r="Q12" s="230"/>
      <c r="R12" s="230"/>
      <c r="S12" s="191">
        <f t="shared" si="9"/>
        <v>0</v>
      </c>
      <c r="T12" s="192"/>
      <c r="U12" s="193">
        <f t="shared" si="10"/>
        <v>0</v>
      </c>
    </row>
    <row r="13" spans="1:23" ht="22.5" customHeight="1">
      <c r="A13" s="153"/>
      <c r="B13" s="320"/>
      <c r="C13" s="187"/>
      <c r="D13" s="188"/>
      <c r="E13" s="194"/>
      <c r="F13" s="189"/>
      <c r="G13" s="189"/>
      <c r="H13" s="189"/>
      <c r="I13" s="190">
        <f t="shared" si="3"/>
        <v>0</v>
      </c>
      <c r="J13" s="189"/>
      <c r="K13" s="189"/>
      <c r="L13" s="189"/>
      <c r="M13" s="189"/>
      <c r="N13" s="189"/>
      <c r="O13" s="191">
        <f t="shared" si="7"/>
        <v>0</v>
      </c>
      <c r="P13" s="191">
        <f t="shared" si="8"/>
        <v>0</v>
      </c>
      <c r="Q13" s="230"/>
      <c r="R13" s="230"/>
      <c r="S13" s="191">
        <f t="shared" si="9"/>
        <v>0</v>
      </c>
      <c r="T13" s="192"/>
      <c r="U13" s="193">
        <f t="shared" si="10"/>
        <v>0</v>
      </c>
    </row>
    <row r="14" spans="1:23" ht="22.5" customHeight="1">
      <c r="A14" s="153"/>
      <c r="B14" s="320"/>
      <c r="C14" s="187"/>
      <c r="D14" s="188"/>
      <c r="E14" s="194"/>
      <c r="F14" s="189"/>
      <c r="G14" s="189"/>
      <c r="H14" s="189"/>
      <c r="I14" s="190">
        <f t="shared" si="3"/>
        <v>0</v>
      </c>
      <c r="J14" s="189"/>
      <c r="K14" s="189"/>
      <c r="L14" s="189"/>
      <c r="M14" s="189"/>
      <c r="N14" s="189"/>
      <c r="O14" s="191">
        <f t="shared" si="7"/>
        <v>0</v>
      </c>
      <c r="P14" s="191">
        <f t="shared" si="8"/>
        <v>0</v>
      </c>
      <c r="Q14" s="230"/>
      <c r="R14" s="230"/>
      <c r="S14" s="191">
        <f t="shared" si="9"/>
        <v>0</v>
      </c>
      <c r="T14" s="192"/>
      <c r="U14" s="193">
        <f t="shared" si="10"/>
        <v>0</v>
      </c>
    </row>
    <row r="15" spans="1:23" ht="22.5" customHeight="1">
      <c r="A15" s="153"/>
      <c r="B15" s="320"/>
      <c r="C15" s="187"/>
      <c r="D15" s="188">
        <f>IF($F$18&lt;&gt;0, F15/$F$18, 0)</f>
        <v>0</v>
      </c>
      <c r="E15" s="194"/>
      <c r="F15" s="189"/>
      <c r="G15" s="189"/>
      <c r="H15" s="189"/>
      <c r="I15" s="190">
        <f t="shared" si="3"/>
        <v>0</v>
      </c>
      <c r="J15" s="189"/>
      <c r="K15" s="189"/>
      <c r="L15" s="189"/>
      <c r="M15" s="189"/>
      <c r="N15" s="189"/>
      <c r="O15" s="191">
        <f t="shared" si="7"/>
        <v>0</v>
      </c>
      <c r="P15" s="191">
        <f t="shared" si="8"/>
        <v>0</v>
      </c>
      <c r="Q15" s="230"/>
      <c r="R15" s="230"/>
      <c r="S15" s="191">
        <f t="shared" si="9"/>
        <v>0</v>
      </c>
      <c r="T15" s="192"/>
      <c r="U15" s="193">
        <f t="shared" si="10"/>
        <v>0</v>
      </c>
    </row>
    <row r="16" spans="1:23" s="199" customFormat="1" ht="22.5" customHeight="1">
      <c r="A16" s="195"/>
      <c r="B16" s="196" t="s">
        <v>216</v>
      </c>
      <c r="C16" s="197" t="s">
        <v>298</v>
      </c>
      <c r="D16" s="188">
        <f>IF($F$18&lt;&gt;0, F16/$F$18, 0)</f>
        <v>0</v>
      </c>
      <c r="E16" s="198"/>
      <c r="F16" s="189"/>
      <c r="G16" s="189"/>
      <c r="H16" s="189"/>
      <c r="I16" s="190">
        <f t="shared" si="3"/>
        <v>0</v>
      </c>
      <c r="J16" s="189"/>
      <c r="K16" s="189"/>
      <c r="L16" s="189"/>
      <c r="M16" s="189"/>
      <c r="N16" s="189"/>
      <c r="O16" s="191">
        <f t="shared" si="7"/>
        <v>0</v>
      </c>
      <c r="P16" s="191">
        <f t="shared" si="8"/>
        <v>0</v>
      </c>
      <c r="Q16" s="230"/>
      <c r="R16" s="230"/>
      <c r="S16" s="191">
        <f t="shared" si="9"/>
        <v>0</v>
      </c>
      <c r="T16" s="192"/>
      <c r="U16" s="193">
        <f t="shared" si="10"/>
        <v>0</v>
      </c>
    </row>
    <row r="17" spans="1:23" s="199" customFormat="1" ht="22.5" customHeight="1">
      <c r="A17" s="195"/>
      <c r="B17" s="196" t="s">
        <v>217</v>
      </c>
      <c r="C17" s="197" t="s">
        <v>853</v>
      </c>
      <c r="D17" s="188">
        <f>IF($F$18&lt;&gt;0, F17/$F$18, 0)</f>
        <v>0</v>
      </c>
      <c r="E17" s="198"/>
      <c r="F17" s="189"/>
      <c r="G17" s="189"/>
      <c r="H17" s="189"/>
      <c r="I17" s="190">
        <f t="shared" si="3"/>
        <v>0</v>
      </c>
      <c r="J17" s="189"/>
      <c r="K17" s="189"/>
      <c r="L17" s="189"/>
      <c r="M17" s="189"/>
      <c r="N17" s="189"/>
      <c r="O17" s="191">
        <f t="shared" si="7"/>
        <v>0</v>
      </c>
      <c r="P17" s="191">
        <f t="shared" si="8"/>
        <v>0</v>
      </c>
      <c r="Q17" s="230"/>
      <c r="R17" s="230"/>
      <c r="S17" s="191">
        <f t="shared" si="9"/>
        <v>0</v>
      </c>
      <c r="T17" s="192"/>
      <c r="U17" s="193">
        <f t="shared" si="10"/>
        <v>0</v>
      </c>
    </row>
    <row r="18" spans="1:23" s="199" customFormat="1" ht="22.5" customHeight="1">
      <c r="A18" s="195"/>
      <c r="B18" s="196">
        <v>4.4000000000000004</v>
      </c>
      <c r="C18" s="197" t="s">
        <v>302</v>
      </c>
      <c r="D18" s="200">
        <f>SUM(D9:D17)</f>
        <v>0</v>
      </c>
      <c r="E18" s="201"/>
      <c r="F18" s="202">
        <f>SUM(F9:F17)</f>
        <v>0</v>
      </c>
      <c r="G18" s="232">
        <f t="shared" ref="G18:U18" si="11">SUM(G9:G17)</f>
        <v>0</v>
      </c>
      <c r="H18" s="231">
        <f t="shared" si="11"/>
        <v>0</v>
      </c>
      <c r="I18" s="205">
        <f t="shared" si="11"/>
        <v>0</v>
      </c>
      <c r="J18" s="202">
        <f t="shared" si="11"/>
        <v>0</v>
      </c>
      <c r="K18" s="203">
        <f t="shared" si="11"/>
        <v>0</v>
      </c>
      <c r="L18" s="203">
        <f t="shared" si="11"/>
        <v>0</v>
      </c>
      <c r="M18" s="203">
        <f t="shared" si="11"/>
        <v>0</v>
      </c>
      <c r="N18" s="203">
        <f t="shared" si="11"/>
        <v>0</v>
      </c>
      <c r="O18" s="203">
        <f t="shared" si="11"/>
        <v>0</v>
      </c>
      <c r="P18" s="204">
        <f t="shared" si="11"/>
        <v>0</v>
      </c>
      <c r="Q18" s="231">
        <f t="shared" si="11"/>
        <v>0</v>
      </c>
      <c r="R18" s="231">
        <f t="shared" si="11"/>
        <v>0</v>
      </c>
      <c r="S18" s="203">
        <f t="shared" si="11"/>
        <v>0</v>
      </c>
      <c r="T18" s="203">
        <f t="shared" si="11"/>
        <v>0</v>
      </c>
      <c r="U18" s="200">
        <f t="shared" si="11"/>
        <v>0</v>
      </c>
    </row>
    <row r="19" spans="1:23" s="199" customFormat="1" ht="68.25" customHeight="1">
      <c r="A19" s="206"/>
      <c r="B19" s="76"/>
      <c r="C19" s="207"/>
      <c r="D19" s="208" t="s">
        <v>303</v>
      </c>
      <c r="E19" s="207"/>
      <c r="F19" s="209"/>
      <c r="G19" s="209"/>
      <c r="H19" s="209"/>
      <c r="I19" s="209"/>
      <c r="J19" s="209"/>
      <c r="K19" s="209"/>
      <c r="L19" s="209"/>
      <c r="M19" s="209"/>
      <c r="N19" s="209"/>
      <c r="O19" s="209"/>
      <c r="P19" s="209"/>
      <c r="Q19" s="209"/>
      <c r="R19" s="209"/>
      <c r="S19" s="209"/>
      <c r="T19" s="209"/>
      <c r="U19" s="208" t="s">
        <v>844</v>
      </c>
    </row>
    <row r="20" spans="1:23" ht="56.25" customHeight="1">
      <c r="A20" s="76"/>
      <c r="B20" s="322" t="s">
        <v>854</v>
      </c>
      <c r="C20" s="322"/>
      <c r="D20" s="322"/>
      <c r="E20" s="322"/>
      <c r="F20" s="322"/>
      <c r="G20" s="322"/>
      <c r="H20" s="322"/>
      <c r="I20" s="322"/>
      <c r="J20" s="322"/>
      <c r="K20" s="322"/>
      <c r="L20" s="322"/>
      <c r="M20" s="322"/>
      <c r="N20" s="322"/>
      <c r="O20" s="322"/>
      <c r="P20" s="322"/>
      <c r="Q20" s="322"/>
      <c r="R20" s="322"/>
      <c r="S20" s="322"/>
      <c r="T20" s="322"/>
      <c r="U20" s="322"/>
    </row>
    <row r="21" spans="1:23" ht="71.25" customHeight="1">
      <c r="A21" s="76"/>
      <c r="B21" s="322" t="s">
        <v>855</v>
      </c>
      <c r="C21" s="322"/>
      <c r="D21" s="322"/>
      <c r="E21" s="322"/>
      <c r="F21" s="322"/>
      <c r="G21" s="322"/>
      <c r="H21" s="322"/>
      <c r="I21" s="322"/>
      <c r="J21" s="322"/>
      <c r="K21" s="322"/>
      <c r="L21" s="322"/>
      <c r="M21" s="322"/>
      <c r="N21" s="322"/>
      <c r="O21" s="322"/>
      <c r="P21" s="322"/>
      <c r="Q21" s="322"/>
      <c r="R21" s="322"/>
      <c r="S21" s="322"/>
      <c r="T21" s="322"/>
      <c r="U21" s="322"/>
    </row>
    <row r="22" spans="1:23" ht="47.25" customHeight="1">
      <c r="A22" s="210" t="s">
        <v>257</v>
      </c>
      <c r="B22" s="323" t="s">
        <v>258</v>
      </c>
      <c r="C22" s="323"/>
      <c r="D22" s="323"/>
      <c r="E22" s="323"/>
      <c r="F22" s="323"/>
      <c r="G22" s="323"/>
      <c r="H22" s="323"/>
      <c r="I22" s="323"/>
      <c r="J22" s="323"/>
      <c r="K22" s="323"/>
      <c r="L22" s="323"/>
      <c r="M22" s="323"/>
      <c r="N22" s="323"/>
      <c r="O22" s="323"/>
      <c r="P22" s="323"/>
      <c r="Q22" s="323"/>
      <c r="R22" s="323"/>
      <c r="S22" s="323"/>
      <c r="T22" s="323"/>
      <c r="U22" s="323"/>
    </row>
    <row r="23" spans="1:23" s="212" customFormat="1" ht="48.75" customHeight="1">
      <c r="A23" s="211" t="s">
        <v>843</v>
      </c>
      <c r="B23" s="317" t="s">
        <v>827</v>
      </c>
      <c r="C23" s="317"/>
      <c r="D23" s="317"/>
      <c r="E23" s="317"/>
      <c r="F23" s="317"/>
      <c r="G23" s="317"/>
      <c r="H23" s="317"/>
      <c r="I23" s="317"/>
      <c r="J23" s="317"/>
      <c r="K23" s="317"/>
      <c r="L23" s="317"/>
      <c r="M23" s="317"/>
      <c r="N23" s="317"/>
      <c r="O23" s="317"/>
      <c r="P23" s="317"/>
      <c r="Q23" s="317"/>
      <c r="R23" s="317"/>
      <c r="S23" s="317"/>
      <c r="T23" s="317"/>
      <c r="U23" s="317"/>
      <c r="V23" s="144"/>
      <c r="W23" s="144"/>
    </row>
    <row r="25" spans="1:23" hidden="1"/>
    <row r="26" spans="1:23" hidden="1">
      <c r="D26" s="92" t="s">
        <v>299</v>
      </c>
    </row>
    <row r="27" spans="1:23" hidden="1"/>
    <row r="28" spans="1:23" hidden="1"/>
    <row r="29" spans="1:23" hidden="1"/>
    <row r="30" spans="1:23" hidden="1">
      <c r="C30" s="213"/>
      <c r="D30" s="213"/>
    </row>
    <row r="31" spans="1:23" ht="31.5" hidden="1">
      <c r="G31" s="214" t="s">
        <v>311</v>
      </c>
      <c r="H31" s="215" t="s">
        <v>310</v>
      </c>
    </row>
    <row r="32" spans="1:23" hidden="1">
      <c r="G32" s="216" t="s">
        <v>313</v>
      </c>
      <c r="H32" s="217" t="s">
        <v>312</v>
      </c>
    </row>
    <row r="33" spans="4:8" hidden="1">
      <c r="D33" s="88" t="s">
        <v>830</v>
      </c>
      <c r="G33" s="216" t="s">
        <v>315</v>
      </c>
      <c r="H33" s="217" t="s">
        <v>314</v>
      </c>
    </row>
    <row r="34" spans="4:8" ht="31.5" hidden="1">
      <c r="D34" s="88" t="s">
        <v>831</v>
      </c>
      <c r="G34" s="216" t="s">
        <v>317</v>
      </c>
      <c r="H34" s="217" t="s">
        <v>316</v>
      </c>
    </row>
    <row r="35" spans="4:8" hidden="1">
      <c r="D35" s="88" t="s">
        <v>832</v>
      </c>
      <c r="G35" s="216" t="s">
        <v>319</v>
      </c>
      <c r="H35" s="217" t="s">
        <v>318</v>
      </c>
    </row>
    <row r="36" spans="4:8" hidden="1">
      <c r="D36" s="88" t="s">
        <v>833</v>
      </c>
      <c r="G36" s="216" t="s">
        <v>321</v>
      </c>
      <c r="H36" s="217" t="s">
        <v>320</v>
      </c>
    </row>
    <row r="37" spans="4:8" hidden="1">
      <c r="D37" s="88" t="s">
        <v>834</v>
      </c>
      <c r="G37" s="216" t="s">
        <v>323</v>
      </c>
      <c r="H37" s="217" t="s">
        <v>322</v>
      </c>
    </row>
    <row r="38" spans="4:8" ht="31.5" hidden="1">
      <c r="D38" s="88" t="s">
        <v>835</v>
      </c>
      <c r="G38" s="216" t="s">
        <v>325</v>
      </c>
      <c r="H38" s="217" t="s">
        <v>324</v>
      </c>
    </row>
    <row r="39" spans="4:8" hidden="1">
      <c r="D39" s="88" t="s">
        <v>836</v>
      </c>
      <c r="G39" s="216" t="s">
        <v>327</v>
      </c>
      <c r="H39" s="217" t="s">
        <v>326</v>
      </c>
    </row>
    <row r="40" spans="4:8" hidden="1">
      <c r="D40" s="88" t="s">
        <v>838</v>
      </c>
      <c r="G40" s="216" t="s">
        <v>329</v>
      </c>
      <c r="H40" s="217" t="s">
        <v>328</v>
      </c>
    </row>
    <row r="41" spans="4:8" hidden="1">
      <c r="G41" s="216" t="s">
        <v>331</v>
      </c>
      <c r="H41" s="217" t="s">
        <v>330</v>
      </c>
    </row>
    <row r="42" spans="4:8" hidden="1">
      <c r="G42" s="216" t="s">
        <v>333</v>
      </c>
      <c r="H42" s="217" t="s">
        <v>332</v>
      </c>
    </row>
    <row r="43" spans="4:8" hidden="1">
      <c r="G43" s="216" t="s">
        <v>335</v>
      </c>
      <c r="H43" s="217" t="s">
        <v>334</v>
      </c>
    </row>
    <row r="44" spans="4:8" hidden="1">
      <c r="G44" s="216" t="s">
        <v>337</v>
      </c>
      <c r="H44" s="217" t="s">
        <v>336</v>
      </c>
    </row>
    <row r="45" spans="4:8" hidden="1">
      <c r="G45" s="216" t="s">
        <v>339</v>
      </c>
      <c r="H45" s="217" t="s">
        <v>338</v>
      </c>
    </row>
    <row r="46" spans="4:8" hidden="1">
      <c r="G46" s="216" t="s">
        <v>341</v>
      </c>
      <c r="H46" s="217" t="s">
        <v>340</v>
      </c>
    </row>
    <row r="47" spans="4:8" hidden="1">
      <c r="G47" s="216" t="s">
        <v>343</v>
      </c>
      <c r="H47" s="217" t="s">
        <v>342</v>
      </c>
    </row>
    <row r="48" spans="4:8" hidden="1">
      <c r="G48" s="216" t="s">
        <v>345</v>
      </c>
      <c r="H48" s="217" t="s">
        <v>344</v>
      </c>
    </row>
    <row r="49" spans="7:8" hidden="1">
      <c r="G49" s="216" t="s">
        <v>347</v>
      </c>
      <c r="H49" s="217" t="s">
        <v>346</v>
      </c>
    </row>
    <row r="50" spans="7:8" hidden="1">
      <c r="G50" s="216" t="s">
        <v>349</v>
      </c>
      <c r="H50" s="217" t="s">
        <v>348</v>
      </c>
    </row>
    <row r="51" spans="7:8" hidden="1">
      <c r="G51" s="216" t="s">
        <v>351</v>
      </c>
      <c r="H51" s="217" t="s">
        <v>350</v>
      </c>
    </row>
    <row r="52" spans="7:8" hidden="1">
      <c r="G52" s="216" t="s">
        <v>353</v>
      </c>
      <c r="H52" s="217" t="s">
        <v>352</v>
      </c>
    </row>
    <row r="53" spans="7:8" hidden="1">
      <c r="G53" s="216" t="s">
        <v>355</v>
      </c>
      <c r="H53" s="217" t="s">
        <v>354</v>
      </c>
    </row>
    <row r="54" spans="7:8" hidden="1">
      <c r="G54" s="216" t="s">
        <v>357</v>
      </c>
      <c r="H54" s="217" t="s">
        <v>356</v>
      </c>
    </row>
    <row r="55" spans="7:8" hidden="1">
      <c r="G55" s="216" t="s">
        <v>359</v>
      </c>
      <c r="H55" s="217" t="s">
        <v>358</v>
      </c>
    </row>
    <row r="56" spans="7:8" ht="50.25" hidden="1">
      <c r="G56" s="216" t="s">
        <v>856</v>
      </c>
      <c r="H56" s="217" t="s">
        <v>360</v>
      </c>
    </row>
    <row r="57" spans="7:8" ht="31.5" hidden="1">
      <c r="G57" s="216" t="s">
        <v>362</v>
      </c>
      <c r="H57" s="217" t="s">
        <v>361</v>
      </c>
    </row>
    <row r="58" spans="7:8" hidden="1">
      <c r="G58" s="216" t="s">
        <v>364</v>
      </c>
      <c r="H58" s="217" t="s">
        <v>363</v>
      </c>
    </row>
    <row r="59" spans="7:8" hidden="1">
      <c r="G59" s="216" t="s">
        <v>366</v>
      </c>
      <c r="H59" s="217" t="s">
        <v>365</v>
      </c>
    </row>
    <row r="60" spans="7:8" hidden="1">
      <c r="G60" s="216" t="s">
        <v>368</v>
      </c>
      <c r="H60" s="217" t="s">
        <v>367</v>
      </c>
    </row>
    <row r="61" spans="7:8" ht="31.5" hidden="1">
      <c r="G61" s="216" t="s">
        <v>370</v>
      </c>
      <c r="H61" s="217" t="s">
        <v>369</v>
      </c>
    </row>
    <row r="62" spans="7:8" ht="31.5" hidden="1">
      <c r="G62" s="216" t="s">
        <v>372</v>
      </c>
      <c r="H62" s="217" t="s">
        <v>371</v>
      </c>
    </row>
    <row r="63" spans="7:8" hidden="1">
      <c r="G63" s="216" t="s">
        <v>374</v>
      </c>
      <c r="H63" s="217" t="s">
        <v>373</v>
      </c>
    </row>
    <row r="64" spans="7:8" hidden="1">
      <c r="G64" s="216" t="s">
        <v>376</v>
      </c>
      <c r="H64" s="217" t="s">
        <v>375</v>
      </c>
    </row>
    <row r="65" spans="7:8" hidden="1">
      <c r="G65" s="216" t="s">
        <v>378</v>
      </c>
      <c r="H65" s="217" t="s">
        <v>377</v>
      </c>
    </row>
    <row r="66" spans="7:8" hidden="1">
      <c r="G66" s="216" t="s">
        <v>380</v>
      </c>
      <c r="H66" s="217" t="s">
        <v>379</v>
      </c>
    </row>
    <row r="67" spans="7:8" hidden="1">
      <c r="G67" s="216" t="s">
        <v>382</v>
      </c>
      <c r="H67" s="217" t="s">
        <v>381</v>
      </c>
    </row>
    <row r="68" spans="7:8" hidden="1">
      <c r="G68" s="216" t="s">
        <v>384</v>
      </c>
      <c r="H68" s="217" t="s">
        <v>383</v>
      </c>
    </row>
    <row r="69" spans="7:8" hidden="1">
      <c r="G69" s="216" t="s">
        <v>386</v>
      </c>
      <c r="H69" s="217" t="s">
        <v>385</v>
      </c>
    </row>
    <row r="70" spans="7:8" hidden="1">
      <c r="G70" s="216" t="s">
        <v>388</v>
      </c>
      <c r="H70" s="217" t="s">
        <v>387</v>
      </c>
    </row>
    <row r="71" spans="7:8" ht="31.5" hidden="1">
      <c r="G71" s="216" t="s">
        <v>390</v>
      </c>
      <c r="H71" s="217" t="s">
        <v>389</v>
      </c>
    </row>
    <row r="72" spans="7:8" hidden="1">
      <c r="G72" s="216" t="s">
        <v>392</v>
      </c>
      <c r="H72" s="217" t="s">
        <v>391</v>
      </c>
    </row>
    <row r="73" spans="7:8" hidden="1">
      <c r="G73" s="216" t="s">
        <v>394</v>
      </c>
      <c r="H73" s="217" t="s">
        <v>393</v>
      </c>
    </row>
    <row r="74" spans="7:8" ht="31.5" hidden="1">
      <c r="G74" s="216" t="s">
        <v>396</v>
      </c>
      <c r="H74" s="217" t="s">
        <v>395</v>
      </c>
    </row>
    <row r="75" spans="7:8" ht="31.5" hidden="1">
      <c r="G75" s="216" t="s">
        <v>398</v>
      </c>
      <c r="H75" s="217" t="s">
        <v>397</v>
      </c>
    </row>
    <row r="76" spans="7:8" ht="31.5" hidden="1">
      <c r="G76" s="216" t="s">
        <v>400</v>
      </c>
      <c r="H76" s="217" t="s">
        <v>399</v>
      </c>
    </row>
    <row r="77" spans="7:8" ht="31.5" hidden="1">
      <c r="G77" s="216" t="s">
        <v>402</v>
      </c>
      <c r="H77" s="217" t="s">
        <v>401</v>
      </c>
    </row>
    <row r="78" spans="7:8" ht="47.25" hidden="1">
      <c r="G78" s="216" t="s">
        <v>404</v>
      </c>
      <c r="H78" s="217" t="s">
        <v>403</v>
      </c>
    </row>
    <row r="79" spans="7:8" hidden="1">
      <c r="G79" s="216" t="s">
        <v>406</v>
      </c>
      <c r="H79" s="217" t="s">
        <v>405</v>
      </c>
    </row>
    <row r="80" spans="7:8" hidden="1">
      <c r="G80" s="216" t="s">
        <v>408</v>
      </c>
      <c r="H80" s="217" t="s">
        <v>407</v>
      </c>
    </row>
    <row r="81" spans="7:8" ht="31.5" hidden="1">
      <c r="G81" s="216" t="s">
        <v>410</v>
      </c>
      <c r="H81" s="217" t="s">
        <v>409</v>
      </c>
    </row>
    <row r="82" spans="7:8" hidden="1">
      <c r="G82" s="216" t="s">
        <v>412</v>
      </c>
      <c r="H82" s="217" t="s">
        <v>411</v>
      </c>
    </row>
    <row r="83" spans="7:8" hidden="1">
      <c r="G83" s="216" t="s">
        <v>414</v>
      </c>
      <c r="H83" s="217" t="s">
        <v>413</v>
      </c>
    </row>
    <row r="84" spans="7:8" hidden="1">
      <c r="G84" s="218" t="s">
        <v>416</v>
      </c>
      <c r="H84" s="219" t="s">
        <v>415</v>
      </c>
    </row>
    <row r="85" spans="7:8" hidden="1">
      <c r="G85" s="218" t="s">
        <v>418</v>
      </c>
      <c r="H85" s="219" t="s">
        <v>417</v>
      </c>
    </row>
    <row r="86" spans="7:8" hidden="1">
      <c r="G86" s="218" t="s">
        <v>420</v>
      </c>
      <c r="H86" s="219" t="s">
        <v>419</v>
      </c>
    </row>
    <row r="87" spans="7:8" hidden="1">
      <c r="G87" s="218" t="s">
        <v>422</v>
      </c>
      <c r="H87" s="219" t="s">
        <v>421</v>
      </c>
    </row>
    <row r="88" spans="7:8" ht="18.75" hidden="1">
      <c r="G88" s="218" t="s">
        <v>857</v>
      </c>
      <c r="H88" s="219" t="s">
        <v>423</v>
      </c>
    </row>
    <row r="89" spans="7:8" hidden="1">
      <c r="G89" s="218" t="s">
        <v>425</v>
      </c>
      <c r="H89" s="219" t="s">
        <v>424</v>
      </c>
    </row>
    <row r="90" spans="7:8" hidden="1">
      <c r="G90" s="218" t="s">
        <v>427</v>
      </c>
      <c r="H90" s="219" t="s">
        <v>426</v>
      </c>
    </row>
    <row r="91" spans="7:8" hidden="1">
      <c r="G91" s="218" t="s">
        <v>429</v>
      </c>
      <c r="H91" s="219" t="s">
        <v>428</v>
      </c>
    </row>
    <row r="92" spans="7:8" hidden="1">
      <c r="G92" s="218" t="s">
        <v>431</v>
      </c>
      <c r="H92" s="219" t="s">
        <v>430</v>
      </c>
    </row>
    <row r="93" spans="7:8" hidden="1">
      <c r="G93" s="218" t="s">
        <v>433</v>
      </c>
      <c r="H93" s="219" t="s">
        <v>432</v>
      </c>
    </row>
    <row r="94" spans="7:8" ht="31.5" hidden="1">
      <c r="G94" s="218" t="s">
        <v>435</v>
      </c>
      <c r="H94" s="219" t="s">
        <v>434</v>
      </c>
    </row>
    <row r="95" spans="7:8" hidden="1">
      <c r="G95" s="218" t="s">
        <v>437</v>
      </c>
      <c r="H95" s="219" t="s">
        <v>436</v>
      </c>
    </row>
    <row r="96" spans="7:8" hidden="1">
      <c r="G96" s="218" t="s">
        <v>439</v>
      </c>
      <c r="H96" s="219" t="s">
        <v>438</v>
      </c>
    </row>
    <row r="97" spans="7:8" hidden="1">
      <c r="G97" s="218" t="s">
        <v>441</v>
      </c>
      <c r="H97" s="219" t="s">
        <v>440</v>
      </c>
    </row>
    <row r="98" spans="7:8" ht="31.5" hidden="1">
      <c r="G98" s="218" t="s">
        <v>443</v>
      </c>
      <c r="H98" s="219" t="s">
        <v>442</v>
      </c>
    </row>
    <row r="99" spans="7:8" hidden="1">
      <c r="G99" s="218" t="s">
        <v>445</v>
      </c>
      <c r="H99" s="219" t="s">
        <v>444</v>
      </c>
    </row>
    <row r="100" spans="7:8" hidden="1">
      <c r="G100" s="218" t="s">
        <v>447</v>
      </c>
      <c r="H100" s="219" t="s">
        <v>446</v>
      </c>
    </row>
    <row r="101" spans="7:8" hidden="1">
      <c r="G101" s="218" t="s">
        <v>449</v>
      </c>
      <c r="H101" s="219" t="s">
        <v>448</v>
      </c>
    </row>
    <row r="102" spans="7:8" ht="31.5" hidden="1">
      <c r="G102" s="218" t="s">
        <v>451</v>
      </c>
      <c r="H102" s="219" t="s">
        <v>450</v>
      </c>
    </row>
    <row r="103" spans="7:8" hidden="1">
      <c r="G103" s="218" t="s">
        <v>453</v>
      </c>
      <c r="H103" s="219" t="s">
        <v>452</v>
      </c>
    </row>
    <row r="104" spans="7:8" hidden="1">
      <c r="G104" s="218" t="s">
        <v>455</v>
      </c>
      <c r="H104" s="219" t="s">
        <v>454</v>
      </c>
    </row>
    <row r="105" spans="7:8" hidden="1">
      <c r="G105" s="218" t="s">
        <v>457</v>
      </c>
      <c r="H105" s="219" t="s">
        <v>456</v>
      </c>
    </row>
    <row r="106" spans="7:8" hidden="1">
      <c r="G106" s="218" t="s">
        <v>459</v>
      </c>
      <c r="H106" s="219" t="s">
        <v>458</v>
      </c>
    </row>
    <row r="107" spans="7:8" hidden="1">
      <c r="G107" s="218" t="s">
        <v>461</v>
      </c>
      <c r="H107" s="219" t="s">
        <v>460</v>
      </c>
    </row>
    <row r="108" spans="7:8" ht="31.5" hidden="1">
      <c r="G108" s="218" t="s">
        <v>463</v>
      </c>
      <c r="H108" s="219" t="s">
        <v>462</v>
      </c>
    </row>
    <row r="109" spans="7:8" ht="47.25" hidden="1">
      <c r="G109" s="218" t="s">
        <v>465</v>
      </c>
      <c r="H109" s="219" t="s">
        <v>464</v>
      </c>
    </row>
    <row r="110" spans="7:8" hidden="1">
      <c r="G110" s="218" t="s">
        <v>467</v>
      </c>
      <c r="H110" s="219" t="s">
        <v>466</v>
      </c>
    </row>
    <row r="111" spans="7:8" hidden="1">
      <c r="G111" s="218" t="s">
        <v>469</v>
      </c>
      <c r="H111" s="219" t="s">
        <v>468</v>
      </c>
    </row>
    <row r="112" spans="7:8" hidden="1">
      <c r="G112" s="218" t="s">
        <v>471</v>
      </c>
      <c r="H112" s="219" t="s">
        <v>470</v>
      </c>
    </row>
    <row r="113" spans="7:8" hidden="1">
      <c r="G113" s="218" t="s">
        <v>473</v>
      </c>
      <c r="H113" s="219" t="s">
        <v>472</v>
      </c>
    </row>
    <row r="114" spans="7:8" hidden="1">
      <c r="G114" s="218" t="s">
        <v>475</v>
      </c>
      <c r="H114" s="219" t="s">
        <v>474</v>
      </c>
    </row>
    <row r="115" spans="7:8" hidden="1">
      <c r="G115" s="218" t="s">
        <v>477</v>
      </c>
      <c r="H115" s="219" t="s">
        <v>476</v>
      </c>
    </row>
    <row r="116" spans="7:8" hidden="1">
      <c r="G116" s="218" t="s">
        <v>479</v>
      </c>
      <c r="H116" s="219" t="s">
        <v>478</v>
      </c>
    </row>
    <row r="117" spans="7:8" hidden="1">
      <c r="G117" s="218" t="s">
        <v>481</v>
      </c>
      <c r="H117" s="219" t="s">
        <v>480</v>
      </c>
    </row>
    <row r="118" spans="7:8" hidden="1">
      <c r="G118" s="218" t="s">
        <v>483</v>
      </c>
      <c r="H118" s="219" t="s">
        <v>482</v>
      </c>
    </row>
    <row r="119" spans="7:8" hidden="1">
      <c r="G119" s="218" t="s">
        <v>485</v>
      </c>
      <c r="H119" s="219" t="s">
        <v>484</v>
      </c>
    </row>
    <row r="120" spans="7:8" hidden="1">
      <c r="G120" s="218" t="s">
        <v>487</v>
      </c>
      <c r="H120" s="219" t="s">
        <v>486</v>
      </c>
    </row>
    <row r="121" spans="7:8" hidden="1">
      <c r="G121" s="218" t="s">
        <v>489</v>
      </c>
      <c r="H121" s="219" t="s">
        <v>488</v>
      </c>
    </row>
    <row r="122" spans="7:8" hidden="1">
      <c r="G122" s="218" t="s">
        <v>491</v>
      </c>
      <c r="H122" s="219" t="s">
        <v>490</v>
      </c>
    </row>
    <row r="123" spans="7:8" hidden="1">
      <c r="G123" s="218" t="s">
        <v>493</v>
      </c>
      <c r="H123" s="219" t="s">
        <v>492</v>
      </c>
    </row>
    <row r="124" spans="7:8" hidden="1">
      <c r="G124" s="218" t="s">
        <v>495</v>
      </c>
      <c r="H124" s="219" t="s">
        <v>494</v>
      </c>
    </row>
    <row r="125" spans="7:8" hidden="1">
      <c r="G125" s="218" t="s">
        <v>497</v>
      </c>
      <c r="H125" s="219" t="s">
        <v>496</v>
      </c>
    </row>
    <row r="126" spans="7:8" hidden="1">
      <c r="G126" s="218" t="s">
        <v>499</v>
      </c>
      <c r="H126" s="219" t="s">
        <v>498</v>
      </c>
    </row>
    <row r="127" spans="7:8" ht="47.25" hidden="1">
      <c r="G127" s="218" t="s">
        <v>501</v>
      </c>
      <c r="H127" s="219" t="s">
        <v>500</v>
      </c>
    </row>
    <row r="128" spans="7:8" hidden="1">
      <c r="G128" s="218" t="s">
        <v>503</v>
      </c>
      <c r="H128" s="219" t="s">
        <v>502</v>
      </c>
    </row>
    <row r="129" spans="7:8" hidden="1">
      <c r="G129" s="218" t="s">
        <v>505</v>
      </c>
      <c r="H129" s="219" t="s">
        <v>504</v>
      </c>
    </row>
    <row r="130" spans="7:8" hidden="1">
      <c r="G130" s="218" t="s">
        <v>507</v>
      </c>
      <c r="H130" s="219" t="s">
        <v>506</v>
      </c>
    </row>
    <row r="131" spans="7:8" hidden="1">
      <c r="G131" s="218" t="s">
        <v>509</v>
      </c>
      <c r="H131" s="219" t="s">
        <v>508</v>
      </c>
    </row>
    <row r="132" spans="7:8" hidden="1">
      <c r="G132" s="218" t="s">
        <v>511</v>
      </c>
      <c r="H132" s="219" t="s">
        <v>510</v>
      </c>
    </row>
    <row r="133" spans="7:8" ht="31.5" hidden="1">
      <c r="G133" s="218" t="s">
        <v>513</v>
      </c>
      <c r="H133" s="219" t="s">
        <v>512</v>
      </c>
    </row>
    <row r="134" spans="7:8" hidden="1">
      <c r="G134" s="218" t="s">
        <v>515</v>
      </c>
      <c r="H134" s="219" t="s">
        <v>514</v>
      </c>
    </row>
    <row r="135" spans="7:8" hidden="1">
      <c r="G135" s="218" t="s">
        <v>517</v>
      </c>
      <c r="H135" s="219" t="s">
        <v>516</v>
      </c>
    </row>
    <row r="136" spans="7:8" hidden="1">
      <c r="G136" s="218" t="s">
        <v>519</v>
      </c>
      <c r="H136" s="219" t="s">
        <v>518</v>
      </c>
    </row>
    <row r="137" spans="7:8" hidden="1">
      <c r="G137" s="218" t="s">
        <v>521</v>
      </c>
      <c r="H137" s="219" t="s">
        <v>520</v>
      </c>
    </row>
    <row r="138" spans="7:8" hidden="1">
      <c r="G138" s="218" t="s">
        <v>523</v>
      </c>
      <c r="H138" s="219" t="s">
        <v>522</v>
      </c>
    </row>
    <row r="139" spans="7:8" hidden="1">
      <c r="G139" s="218" t="s">
        <v>525</v>
      </c>
      <c r="H139" s="219" t="s">
        <v>524</v>
      </c>
    </row>
    <row r="140" spans="7:8" hidden="1">
      <c r="G140" s="218" t="s">
        <v>527</v>
      </c>
      <c r="H140" s="219" t="s">
        <v>526</v>
      </c>
    </row>
    <row r="141" spans="7:8" hidden="1">
      <c r="G141" s="218" t="s">
        <v>529</v>
      </c>
      <c r="H141" s="219" t="s">
        <v>528</v>
      </c>
    </row>
    <row r="142" spans="7:8" hidden="1">
      <c r="G142" s="218" t="s">
        <v>531</v>
      </c>
      <c r="H142" s="219" t="s">
        <v>530</v>
      </c>
    </row>
    <row r="143" spans="7:8" hidden="1">
      <c r="G143" s="218" t="s">
        <v>533</v>
      </c>
      <c r="H143" s="219" t="s">
        <v>532</v>
      </c>
    </row>
    <row r="144" spans="7:8" hidden="1">
      <c r="G144" s="218" t="s">
        <v>535</v>
      </c>
      <c r="H144" s="219" t="s">
        <v>534</v>
      </c>
    </row>
    <row r="145" spans="7:8" hidden="1">
      <c r="G145" s="218" t="s">
        <v>537</v>
      </c>
      <c r="H145" s="219" t="s">
        <v>536</v>
      </c>
    </row>
    <row r="146" spans="7:8" ht="47.25" hidden="1">
      <c r="G146" s="218" t="s">
        <v>539</v>
      </c>
      <c r="H146" s="219" t="s">
        <v>538</v>
      </c>
    </row>
    <row r="147" spans="7:8" ht="31.5" hidden="1">
      <c r="G147" s="218" t="s">
        <v>541</v>
      </c>
      <c r="H147" s="219" t="s">
        <v>540</v>
      </c>
    </row>
    <row r="148" spans="7:8" hidden="1">
      <c r="G148" s="218" t="s">
        <v>543</v>
      </c>
      <c r="H148" s="219" t="s">
        <v>542</v>
      </c>
    </row>
    <row r="149" spans="7:8" hidden="1">
      <c r="G149" s="218" t="s">
        <v>545</v>
      </c>
      <c r="H149" s="219" t="s">
        <v>544</v>
      </c>
    </row>
    <row r="150" spans="7:8" ht="31.5" hidden="1">
      <c r="G150" s="218" t="s">
        <v>547</v>
      </c>
      <c r="H150" s="219" t="s">
        <v>546</v>
      </c>
    </row>
    <row r="151" spans="7:8" hidden="1">
      <c r="G151" s="218" t="s">
        <v>549</v>
      </c>
      <c r="H151" s="219" t="s">
        <v>548</v>
      </c>
    </row>
    <row r="152" spans="7:8" hidden="1">
      <c r="G152" s="218" t="s">
        <v>551</v>
      </c>
      <c r="H152" s="219" t="s">
        <v>550</v>
      </c>
    </row>
    <row r="153" spans="7:8" hidden="1">
      <c r="G153" s="218" t="s">
        <v>553</v>
      </c>
      <c r="H153" s="219" t="s">
        <v>552</v>
      </c>
    </row>
    <row r="154" spans="7:8" hidden="1">
      <c r="G154" s="218" t="s">
        <v>555</v>
      </c>
      <c r="H154" s="219" t="s">
        <v>554</v>
      </c>
    </row>
    <row r="155" spans="7:8" hidden="1">
      <c r="G155" s="218" t="s">
        <v>557</v>
      </c>
      <c r="H155" s="219" t="s">
        <v>556</v>
      </c>
    </row>
    <row r="156" spans="7:8" ht="31.5" hidden="1">
      <c r="G156" s="218" t="s">
        <v>559</v>
      </c>
      <c r="H156" s="219" t="s">
        <v>558</v>
      </c>
    </row>
    <row r="157" spans="7:8" hidden="1">
      <c r="G157" s="218" t="s">
        <v>561</v>
      </c>
      <c r="H157" s="219" t="s">
        <v>560</v>
      </c>
    </row>
    <row r="158" spans="7:8" hidden="1">
      <c r="G158" s="218" t="s">
        <v>563</v>
      </c>
      <c r="H158" s="219" t="s">
        <v>562</v>
      </c>
    </row>
    <row r="159" spans="7:8" hidden="1">
      <c r="G159" s="218" t="s">
        <v>565</v>
      </c>
      <c r="H159" s="219" t="s">
        <v>564</v>
      </c>
    </row>
    <row r="160" spans="7:8" ht="31.5" hidden="1">
      <c r="G160" s="218" t="s">
        <v>567</v>
      </c>
      <c r="H160" s="219" t="s">
        <v>566</v>
      </c>
    </row>
    <row r="161" spans="7:8" hidden="1">
      <c r="G161" s="218" t="s">
        <v>569</v>
      </c>
      <c r="H161" s="219" t="s">
        <v>568</v>
      </c>
    </row>
    <row r="162" spans="7:8" hidden="1">
      <c r="G162" s="218" t="s">
        <v>571</v>
      </c>
      <c r="H162" s="219" t="s">
        <v>570</v>
      </c>
    </row>
    <row r="163" spans="7:8" hidden="1">
      <c r="G163" s="218" t="s">
        <v>573</v>
      </c>
      <c r="H163" s="219" t="s">
        <v>572</v>
      </c>
    </row>
    <row r="164" spans="7:8" hidden="1">
      <c r="G164" s="218" t="s">
        <v>575</v>
      </c>
      <c r="H164" s="219" t="s">
        <v>574</v>
      </c>
    </row>
    <row r="165" spans="7:8" hidden="1">
      <c r="G165" s="218" t="s">
        <v>577</v>
      </c>
      <c r="H165" s="219" t="s">
        <v>576</v>
      </c>
    </row>
    <row r="166" spans="7:8" hidden="1">
      <c r="G166" s="218" t="s">
        <v>579</v>
      </c>
      <c r="H166" s="219" t="s">
        <v>578</v>
      </c>
    </row>
    <row r="167" spans="7:8" hidden="1">
      <c r="G167" s="218" t="s">
        <v>581</v>
      </c>
      <c r="H167" s="219" t="s">
        <v>580</v>
      </c>
    </row>
    <row r="168" spans="7:8" hidden="1">
      <c r="G168" s="218" t="s">
        <v>583</v>
      </c>
      <c r="H168" s="219" t="s">
        <v>582</v>
      </c>
    </row>
    <row r="169" spans="7:8" hidden="1">
      <c r="G169" s="218" t="s">
        <v>585</v>
      </c>
      <c r="H169" s="219" t="s">
        <v>584</v>
      </c>
    </row>
    <row r="170" spans="7:8" hidden="1">
      <c r="G170" s="218" t="s">
        <v>587</v>
      </c>
      <c r="H170" s="219" t="s">
        <v>586</v>
      </c>
    </row>
    <row r="171" spans="7:8" hidden="1">
      <c r="G171" s="218" t="s">
        <v>589</v>
      </c>
      <c r="H171" s="219" t="s">
        <v>588</v>
      </c>
    </row>
    <row r="172" spans="7:8" hidden="1">
      <c r="G172" s="218" t="s">
        <v>591</v>
      </c>
      <c r="H172" s="219" t="s">
        <v>590</v>
      </c>
    </row>
    <row r="173" spans="7:8" ht="47.25" hidden="1">
      <c r="G173" s="218" t="s">
        <v>593</v>
      </c>
      <c r="H173" s="219" t="s">
        <v>592</v>
      </c>
    </row>
    <row r="174" spans="7:8" hidden="1">
      <c r="G174" s="218" t="s">
        <v>595</v>
      </c>
      <c r="H174" s="219" t="s">
        <v>594</v>
      </c>
    </row>
    <row r="175" spans="7:8" hidden="1">
      <c r="G175" s="218" t="s">
        <v>597</v>
      </c>
      <c r="H175" s="219" t="s">
        <v>596</v>
      </c>
    </row>
    <row r="176" spans="7:8" hidden="1">
      <c r="G176" s="218" t="s">
        <v>599</v>
      </c>
      <c r="H176" s="219" t="s">
        <v>598</v>
      </c>
    </row>
    <row r="177" spans="7:8" ht="31.5" hidden="1">
      <c r="G177" s="218" t="s">
        <v>601</v>
      </c>
      <c r="H177" s="219" t="s">
        <v>600</v>
      </c>
    </row>
    <row r="178" spans="7:8" hidden="1">
      <c r="G178" s="218" t="s">
        <v>603</v>
      </c>
      <c r="H178" s="219" t="s">
        <v>602</v>
      </c>
    </row>
    <row r="179" spans="7:8" hidden="1">
      <c r="G179" s="218" t="s">
        <v>605</v>
      </c>
      <c r="H179" s="219" t="s">
        <v>604</v>
      </c>
    </row>
    <row r="180" spans="7:8" hidden="1">
      <c r="G180" s="218" t="s">
        <v>607</v>
      </c>
      <c r="H180" s="219" t="s">
        <v>606</v>
      </c>
    </row>
    <row r="181" spans="7:8" hidden="1">
      <c r="G181" s="218" t="s">
        <v>609</v>
      </c>
      <c r="H181" s="219" t="s">
        <v>608</v>
      </c>
    </row>
    <row r="182" spans="7:8" hidden="1">
      <c r="G182" s="218" t="s">
        <v>611</v>
      </c>
      <c r="H182" s="219" t="s">
        <v>610</v>
      </c>
    </row>
    <row r="183" spans="7:8" hidden="1">
      <c r="G183" s="218" t="s">
        <v>613</v>
      </c>
      <c r="H183" s="219" t="s">
        <v>612</v>
      </c>
    </row>
    <row r="184" spans="7:8" hidden="1">
      <c r="G184" s="218" t="s">
        <v>615</v>
      </c>
      <c r="H184" s="219" t="s">
        <v>614</v>
      </c>
    </row>
    <row r="185" spans="7:8" hidden="1">
      <c r="G185" s="218" t="s">
        <v>617</v>
      </c>
      <c r="H185" s="219" t="s">
        <v>616</v>
      </c>
    </row>
    <row r="186" spans="7:8" ht="34.5" hidden="1">
      <c r="G186" s="218" t="s">
        <v>858</v>
      </c>
      <c r="H186" s="219" t="s">
        <v>618</v>
      </c>
    </row>
    <row r="187" spans="7:8" hidden="1">
      <c r="G187" s="218" t="s">
        <v>620</v>
      </c>
      <c r="H187" s="219" t="s">
        <v>619</v>
      </c>
    </row>
    <row r="188" spans="7:8" hidden="1">
      <c r="G188" s="218" t="s">
        <v>622</v>
      </c>
      <c r="H188" s="219" t="s">
        <v>621</v>
      </c>
    </row>
    <row r="189" spans="7:8" hidden="1">
      <c r="G189" s="218" t="s">
        <v>624</v>
      </c>
      <c r="H189" s="219" t="s">
        <v>623</v>
      </c>
    </row>
    <row r="190" spans="7:8" hidden="1">
      <c r="G190" s="218" t="s">
        <v>626</v>
      </c>
      <c r="H190" s="219" t="s">
        <v>625</v>
      </c>
    </row>
    <row r="191" spans="7:8" hidden="1">
      <c r="G191" s="218" t="s">
        <v>628</v>
      </c>
      <c r="H191" s="219" t="s">
        <v>627</v>
      </c>
    </row>
    <row r="192" spans="7:8" hidden="1">
      <c r="G192" s="218" t="s">
        <v>630</v>
      </c>
      <c r="H192" s="219" t="s">
        <v>629</v>
      </c>
    </row>
    <row r="193" spans="7:8" hidden="1">
      <c r="G193" s="218" t="s">
        <v>632</v>
      </c>
      <c r="H193" s="219" t="s">
        <v>631</v>
      </c>
    </row>
    <row r="194" spans="7:8" ht="31.5" hidden="1">
      <c r="G194" s="218" t="s">
        <v>634</v>
      </c>
      <c r="H194" s="219" t="s">
        <v>633</v>
      </c>
    </row>
    <row r="195" spans="7:8" hidden="1">
      <c r="G195" s="218" t="s">
        <v>636</v>
      </c>
      <c r="H195" s="219" t="s">
        <v>635</v>
      </c>
    </row>
    <row r="196" spans="7:8" hidden="1">
      <c r="G196" s="218" t="s">
        <v>638</v>
      </c>
      <c r="H196" s="219" t="s">
        <v>637</v>
      </c>
    </row>
    <row r="197" spans="7:8" hidden="1">
      <c r="G197" s="218" t="s">
        <v>640</v>
      </c>
      <c r="H197" s="219" t="s">
        <v>639</v>
      </c>
    </row>
    <row r="198" spans="7:8" hidden="1">
      <c r="G198" s="218" t="s">
        <v>642</v>
      </c>
      <c r="H198" s="219" t="s">
        <v>641</v>
      </c>
    </row>
    <row r="199" spans="7:8" hidden="1">
      <c r="G199" s="218" t="s">
        <v>644</v>
      </c>
      <c r="H199" s="219" t="s">
        <v>643</v>
      </c>
    </row>
    <row r="200" spans="7:8" ht="31.5" hidden="1">
      <c r="G200" s="218" t="s">
        <v>646</v>
      </c>
      <c r="H200" s="219" t="s">
        <v>645</v>
      </c>
    </row>
    <row r="201" spans="7:8" hidden="1">
      <c r="G201" s="218" t="s">
        <v>648</v>
      </c>
      <c r="H201" s="219" t="s">
        <v>647</v>
      </c>
    </row>
    <row r="202" spans="7:8" hidden="1">
      <c r="G202" s="218" t="s">
        <v>650</v>
      </c>
      <c r="H202" s="219" t="s">
        <v>649</v>
      </c>
    </row>
    <row r="203" spans="7:8" hidden="1">
      <c r="G203" s="218" t="s">
        <v>652</v>
      </c>
      <c r="H203" s="219" t="s">
        <v>651</v>
      </c>
    </row>
    <row r="204" spans="7:8" hidden="1">
      <c r="G204" s="218" t="s">
        <v>654</v>
      </c>
      <c r="H204" s="219" t="s">
        <v>653</v>
      </c>
    </row>
    <row r="205" spans="7:8" hidden="1">
      <c r="G205" s="218" t="s">
        <v>656</v>
      </c>
      <c r="H205" s="219" t="s">
        <v>655</v>
      </c>
    </row>
    <row r="206" spans="7:8" hidden="1">
      <c r="G206" s="218" t="s">
        <v>658</v>
      </c>
      <c r="H206" s="219" t="s">
        <v>657</v>
      </c>
    </row>
    <row r="207" spans="7:8" hidden="1">
      <c r="G207" s="218" t="s">
        <v>660</v>
      </c>
      <c r="H207" s="219" t="s">
        <v>659</v>
      </c>
    </row>
    <row r="208" spans="7:8" hidden="1">
      <c r="G208" s="218" t="s">
        <v>662</v>
      </c>
      <c r="H208" s="219" t="s">
        <v>661</v>
      </c>
    </row>
    <row r="209" spans="7:8" hidden="1">
      <c r="G209" s="218" t="s">
        <v>664</v>
      </c>
      <c r="H209" s="219" t="s">
        <v>663</v>
      </c>
    </row>
    <row r="210" spans="7:8" hidden="1">
      <c r="G210" s="218" t="s">
        <v>666</v>
      </c>
      <c r="H210" s="219" t="s">
        <v>665</v>
      </c>
    </row>
    <row r="211" spans="7:8" ht="31.5" hidden="1">
      <c r="G211" s="218" t="s">
        <v>668</v>
      </c>
      <c r="H211" s="219" t="s">
        <v>667</v>
      </c>
    </row>
    <row r="212" spans="7:8" hidden="1">
      <c r="G212" s="218" t="s">
        <v>670</v>
      </c>
      <c r="H212" s="219" t="s">
        <v>669</v>
      </c>
    </row>
    <row r="213" spans="7:8" hidden="1">
      <c r="G213" s="218" t="s">
        <v>672</v>
      </c>
      <c r="H213" s="219" t="s">
        <v>671</v>
      </c>
    </row>
    <row r="214" spans="7:8" hidden="1">
      <c r="G214" s="218" t="s">
        <v>674</v>
      </c>
      <c r="H214" s="219" t="s">
        <v>673</v>
      </c>
    </row>
    <row r="215" spans="7:8" ht="31.5" hidden="1">
      <c r="G215" s="218" t="s">
        <v>676</v>
      </c>
      <c r="H215" s="219" t="s">
        <v>675</v>
      </c>
    </row>
    <row r="216" spans="7:8" hidden="1">
      <c r="G216" s="218" t="s">
        <v>678</v>
      </c>
      <c r="H216" s="219" t="s">
        <v>677</v>
      </c>
    </row>
    <row r="217" spans="7:8" hidden="1">
      <c r="G217" s="218" t="s">
        <v>680</v>
      </c>
      <c r="H217" s="219" t="s">
        <v>679</v>
      </c>
    </row>
    <row r="218" spans="7:8" ht="31.5" hidden="1">
      <c r="G218" s="218" t="s">
        <v>682</v>
      </c>
      <c r="H218" s="219" t="s">
        <v>681</v>
      </c>
    </row>
    <row r="219" spans="7:8" hidden="1">
      <c r="G219" s="218" t="s">
        <v>684</v>
      </c>
      <c r="H219" s="219" t="s">
        <v>683</v>
      </c>
    </row>
    <row r="220" spans="7:8" hidden="1">
      <c r="G220" s="218" t="s">
        <v>686</v>
      </c>
      <c r="H220" s="219" t="s">
        <v>685</v>
      </c>
    </row>
    <row r="221" spans="7:8" hidden="1">
      <c r="G221" s="218" t="s">
        <v>688</v>
      </c>
      <c r="H221" s="219" t="s">
        <v>687</v>
      </c>
    </row>
    <row r="222" spans="7:8" hidden="1">
      <c r="G222" s="218" t="s">
        <v>690</v>
      </c>
      <c r="H222" s="219" t="s">
        <v>689</v>
      </c>
    </row>
    <row r="223" spans="7:8" hidden="1">
      <c r="G223" s="218" t="s">
        <v>692</v>
      </c>
      <c r="H223" s="219" t="s">
        <v>691</v>
      </c>
    </row>
    <row r="224" spans="7:8" ht="31.5" hidden="1">
      <c r="G224" s="218" t="s">
        <v>694</v>
      </c>
      <c r="H224" s="219" t="s">
        <v>693</v>
      </c>
    </row>
    <row r="225" spans="7:8" hidden="1">
      <c r="G225" s="218" t="s">
        <v>696</v>
      </c>
      <c r="H225" s="219" t="s">
        <v>695</v>
      </c>
    </row>
    <row r="226" spans="7:8" hidden="1">
      <c r="G226" s="218" t="s">
        <v>698</v>
      </c>
      <c r="H226" s="219" t="s">
        <v>697</v>
      </c>
    </row>
    <row r="227" spans="7:8" ht="47.25" hidden="1">
      <c r="G227" s="218" t="s">
        <v>700</v>
      </c>
      <c r="H227" s="219" t="s">
        <v>699</v>
      </c>
    </row>
    <row r="228" spans="7:8" hidden="1">
      <c r="G228" s="218" t="s">
        <v>702</v>
      </c>
      <c r="H228" s="219" t="s">
        <v>701</v>
      </c>
    </row>
    <row r="229" spans="7:8" hidden="1">
      <c r="G229" s="218" t="s">
        <v>704</v>
      </c>
      <c r="H229" s="219" t="s">
        <v>703</v>
      </c>
    </row>
    <row r="230" spans="7:8" hidden="1">
      <c r="G230" s="218" t="s">
        <v>706</v>
      </c>
      <c r="H230" s="219" t="s">
        <v>705</v>
      </c>
    </row>
    <row r="231" spans="7:8" hidden="1">
      <c r="G231" s="218" t="s">
        <v>708</v>
      </c>
      <c r="H231" s="219" t="s">
        <v>707</v>
      </c>
    </row>
    <row r="232" spans="7:8" ht="31.5" hidden="1">
      <c r="G232" s="218" t="s">
        <v>710</v>
      </c>
      <c r="H232" s="219" t="s">
        <v>709</v>
      </c>
    </row>
    <row r="233" spans="7:8" hidden="1">
      <c r="G233" s="218" t="s">
        <v>712</v>
      </c>
      <c r="H233" s="219" t="s">
        <v>711</v>
      </c>
    </row>
    <row r="234" spans="7:8" ht="18.75" hidden="1">
      <c r="G234" s="218" t="s">
        <v>859</v>
      </c>
      <c r="H234" s="219" t="s">
        <v>713</v>
      </c>
    </row>
    <row r="235" spans="7:8" ht="31.5" hidden="1">
      <c r="G235" s="218" t="s">
        <v>715</v>
      </c>
      <c r="H235" s="219" t="s">
        <v>714</v>
      </c>
    </row>
    <row r="236" spans="7:8" ht="31.5" hidden="1">
      <c r="G236" s="218" t="s">
        <v>717</v>
      </c>
      <c r="H236" s="219" t="s">
        <v>716</v>
      </c>
    </row>
    <row r="237" spans="7:8" hidden="1">
      <c r="G237" s="218" t="s">
        <v>719</v>
      </c>
      <c r="H237" s="219" t="s">
        <v>718</v>
      </c>
    </row>
    <row r="238" spans="7:8" hidden="1">
      <c r="G238" s="218" t="s">
        <v>721</v>
      </c>
      <c r="H238" s="219" t="s">
        <v>720</v>
      </c>
    </row>
    <row r="239" spans="7:8" hidden="1">
      <c r="G239" s="218" t="s">
        <v>723</v>
      </c>
      <c r="H239" s="219" t="s">
        <v>722</v>
      </c>
    </row>
    <row r="240" spans="7:8" hidden="1">
      <c r="G240" s="218" t="s">
        <v>725</v>
      </c>
      <c r="H240" s="219" t="s">
        <v>724</v>
      </c>
    </row>
    <row r="241" spans="7:8" hidden="1">
      <c r="G241" s="218" t="s">
        <v>727</v>
      </c>
      <c r="H241" s="219" t="s">
        <v>726</v>
      </c>
    </row>
    <row r="242" spans="7:8" ht="31.5" hidden="1">
      <c r="G242" s="218" t="s">
        <v>729</v>
      </c>
      <c r="H242" s="219" t="s">
        <v>728</v>
      </c>
    </row>
    <row r="243" spans="7:8" ht="47.25" hidden="1">
      <c r="G243" s="218" t="s">
        <v>731</v>
      </c>
      <c r="H243" s="219" t="s">
        <v>730</v>
      </c>
    </row>
    <row r="244" spans="7:8" hidden="1">
      <c r="G244" s="218" t="s">
        <v>733</v>
      </c>
      <c r="H244" s="219" t="s">
        <v>732</v>
      </c>
    </row>
    <row r="245" spans="7:8" hidden="1">
      <c r="G245" s="218" t="s">
        <v>735</v>
      </c>
      <c r="H245" s="219" t="s">
        <v>734</v>
      </c>
    </row>
    <row r="246" spans="7:8" hidden="1">
      <c r="G246" s="218" t="s">
        <v>737</v>
      </c>
      <c r="H246" s="219" t="s">
        <v>736</v>
      </c>
    </row>
    <row r="247" spans="7:8" hidden="1">
      <c r="G247" s="218" t="s">
        <v>739</v>
      </c>
      <c r="H247" s="219" t="s">
        <v>738</v>
      </c>
    </row>
    <row r="248" spans="7:8" hidden="1">
      <c r="G248" s="218" t="s">
        <v>741</v>
      </c>
      <c r="H248" s="219" t="s">
        <v>740</v>
      </c>
    </row>
    <row r="249" spans="7:8" hidden="1">
      <c r="G249" s="218" t="s">
        <v>743</v>
      </c>
      <c r="H249" s="219" t="s">
        <v>742</v>
      </c>
    </row>
    <row r="250" spans="7:8" hidden="1">
      <c r="G250" s="218" t="s">
        <v>745</v>
      </c>
      <c r="H250" s="219" t="s">
        <v>744</v>
      </c>
    </row>
    <row r="251" spans="7:8" ht="31.5" hidden="1">
      <c r="G251" s="218" t="s">
        <v>747</v>
      </c>
      <c r="H251" s="219" t="s">
        <v>746</v>
      </c>
    </row>
    <row r="252" spans="7:8" hidden="1">
      <c r="G252" s="218" t="s">
        <v>749</v>
      </c>
      <c r="H252" s="219" t="s">
        <v>748</v>
      </c>
    </row>
    <row r="253" spans="7:8" hidden="1">
      <c r="G253" s="218" t="s">
        <v>751</v>
      </c>
      <c r="H253" s="219" t="s">
        <v>750</v>
      </c>
    </row>
    <row r="254" spans="7:8" hidden="1">
      <c r="G254" s="218" t="s">
        <v>753</v>
      </c>
      <c r="H254" s="219" t="s">
        <v>752</v>
      </c>
    </row>
    <row r="255" spans="7:8" ht="31.5" hidden="1">
      <c r="G255" s="218" t="s">
        <v>755</v>
      </c>
      <c r="H255" s="219" t="s">
        <v>754</v>
      </c>
    </row>
    <row r="256" spans="7:8" hidden="1">
      <c r="G256" s="218" t="s">
        <v>757</v>
      </c>
      <c r="H256" s="219" t="s">
        <v>756</v>
      </c>
    </row>
    <row r="257" spans="7:8" hidden="1">
      <c r="G257" s="218" t="s">
        <v>759</v>
      </c>
      <c r="H257" s="219" t="s">
        <v>758</v>
      </c>
    </row>
    <row r="258" spans="7:8" hidden="1">
      <c r="G258" s="218" t="s">
        <v>761</v>
      </c>
      <c r="H258" s="219" t="s">
        <v>760</v>
      </c>
    </row>
    <row r="259" spans="7:8" ht="31.5" hidden="1">
      <c r="G259" s="218" t="s">
        <v>763</v>
      </c>
      <c r="H259" s="219" t="s">
        <v>762</v>
      </c>
    </row>
    <row r="260" spans="7:8" ht="31.5" hidden="1">
      <c r="G260" s="218" t="s">
        <v>765</v>
      </c>
      <c r="H260" s="219" t="s">
        <v>764</v>
      </c>
    </row>
    <row r="261" spans="7:8" hidden="1">
      <c r="G261" s="218" t="s">
        <v>767</v>
      </c>
      <c r="H261" s="219" t="s">
        <v>766</v>
      </c>
    </row>
    <row r="262" spans="7:8" hidden="1">
      <c r="G262" s="218" t="s">
        <v>769</v>
      </c>
      <c r="H262" s="219" t="s">
        <v>768</v>
      </c>
    </row>
    <row r="263" spans="7:8" ht="31.5" hidden="1">
      <c r="G263" s="218" t="s">
        <v>771</v>
      </c>
      <c r="H263" s="219" t="s">
        <v>770</v>
      </c>
    </row>
    <row r="264" spans="7:8" hidden="1">
      <c r="G264" s="218" t="s">
        <v>773</v>
      </c>
      <c r="H264" s="219" t="s">
        <v>772</v>
      </c>
    </row>
    <row r="265" spans="7:8" hidden="1">
      <c r="G265" s="218" t="s">
        <v>775</v>
      </c>
      <c r="H265" s="219" t="s">
        <v>774</v>
      </c>
    </row>
    <row r="266" spans="7:8" ht="31.5" hidden="1">
      <c r="G266" s="218" t="s">
        <v>777</v>
      </c>
      <c r="H266" s="219" t="s">
        <v>776</v>
      </c>
    </row>
    <row r="267" spans="7:8" ht="47.25" hidden="1">
      <c r="G267" s="218" t="s">
        <v>779</v>
      </c>
      <c r="H267" s="219" t="s">
        <v>778</v>
      </c>
    </row>
    <row r="268" spans="7:8" hidden="1">
      <c r="G268" s="218" t="s">
        <v>781</v>
      </c>
      <c r="H268" s="219" t="s">
        <v>780</v>
      </c>
    </row>
    <row r="269" spans="7:8" ht="31.5" hidden="1">
      <c r="G269" s="218" t="s">
        <v>783</v>
      </c>
      <c r="H269" s="219" t="s">
        <v>782</v>
      </c>
    </row>
    <row r="270" spans="7:8" ht="31.5" hidden="1">
      <c r="G270" s="218" t="s">
        <v>785</v>
      </c>
      <c r="H270" s="219" t="s">
        <v>784</v>
      </c>
    </row>
    <row r="271" spans="7:8" ht="31.5" hidden="1">
      <c r="G271" s="218" t="s">
        <v>787</v>
      </c>
      <c r="H271" s="219" t="s">
        <v>786</v>
      </c>
    </row>
    <row r="272" spans="7:8" ht="31.5" hidden="1">
      <c r="G272" s="218" t="s">
        <v>789</v>
      </c>
      <c r="H272" s="219" t="s">
        <v>788</v>
      </c>
    </row>
    <row r="273" spans="4:8" hidden="1">
      <c r="G273" s="218" t="s">
        <v>791</v>
      </c>
      <c r="H273" s="219" t="s">
        <v>790</v>
      </c>
    </row>
    <row r="274" spans="4:8" ht="31.5" hidden="1">
      <c r="G274" s="218" t="s">
        <v>793</v>
      </c>
      <c r="H274" s="219" t="s">
        <v>792</v>
      </c>
    </row>
    <row r="275" spans="4:8" hidden="1">
      <c r="G275" s="218" t="s">
        <v>795</v>
      </c>
      <c r="H275" s="219" t="s">
        <v>794</v>
      </c>
    </row>
    <row r="276" spans="4:8" hidden="1">
      <c r="G276" s="218" t="s">
        <v>797</v>
      </c>
      <c r="H276" s="219" t="s">
        <v>796</v>
      </c>
    </row>
    <row r="277" spans="4:8" hidden="1"/>
    <row r="278" spans="4:8" hidden="1"/>
    <row r="287" spans="4:8">
      <c r="D287" s="88" t="s">
        <v>866</v>
      </c>
    </row>
    <row r="288" spans="4:8">
      <c r="D288" s="88" t="s">
        <v>865</v>
      </c>
    </row>
  </sheetData>
  <sheetProtection password="CF7A" sheet="1" objects="1" scenarios="1" formatCells="0" selectLockedCells="1"/>
  <mergeCells count="9">
    <mergeCell ref="B23:U23"/>
    <mergeCell ref="C2:H2"/>
    <mergeCell ref="B9:B15"/>
    <mergeCell ref="B3:C3"/>
    <mergeCell ref="B20:U20"/>
    <mergeCell ref="B21:U21"/>
    <mergeCell ref="B22:U22"/>
    <mergeCell ref="B4:C4"/>
    <mergeCell ref="D4:E4"/>
  </mergeCells>
  <conditionalFormatting sqref="D9:D18 I9:I16 O9:S17 U9:U18">
    <cfRule type="cellIs" dxfId="22" priority="70" operator="equal">
      <formula>0</formula>
    </cfRule>
    <cfRule type="cellIs" dxfId="21" priority="71" operator="equal">
      <formula>0</formula>
    </cfRule>
    <cfRule type="containsBlanks" priority="77">
      <formula>LEN(TRIM(D9))=0</formula>
    </cfRule>
  </conditionalFormatting>
  <conditionalFormatting sqref="O9:S17">
    <cfRule type="containsBlanks" priority="76">
      <formula>LEN(TRIM(O9))=0</formula>
    </cfRule>
  </conditionalFormatting>
  <conditionalFormatting sqref="D18:D19">
    <cfRule type="cellIs" dxfId="20" priority="34" operator="equal">
      <formula>0</formula>
    </cfRule>
    <cfRule type="cellIs" dxfId="19" priority="35" operator="equal">
      <formula>0</formula>
    </cfRule>
    <cfRule type="containsBlanks" priority="36">
      <formula>LEN(TRIM(D18))=0</formula>
    </cfRule>
  </conditionalFormatting>
  <conditionalFormatting sqref="D18:D19">
    <cfRule type="containsBlanks" priority="33">
      <formula>LEN(TRIM(D18))=0</formula>
    </cfRule>
  </conditionalFormatting>
  <conditionalFormatting sqref="O19:U19 O18 R18:U18">
    <cfRule type="cellIs" dxfId="18" priority="42" operator="equal">
      <formula>0</formula>
    </cfRule>
    <cfRule type="cellIs" dxfId="17" priority="43" operator="equal">
      <formula>0</formula>
    </cfRule>
    <cfRule type="containsBlanks" priority="44">
      <formula>LEN(TRIM(O18))=0</formula>
    </cfRule>
  </conditionalFormatting>
  <conditionalFormatting sqref="O19:U19 O18 R18:U18">
    <cfRule type="containsBlanks" priority="41">
      <formula>LEN(TRIM(O18))=0</formula>
    </cfRule>
  </conditionalFormatting>
  <conditionalFormatting sqref="F18:N19">
    <cfRule type="cellIs" dxfId="16" priority="38" operator="equal">
      <formula>0</formula>
    </cfRule>
    <cfRule type="cellIs" dxfId="15" priority="39" operator="equal">
      <formula>0</formula>
    </cfRule>
    <cfRule type="containsBlanks" priority="40">
      <formula>LEN(TRIM(F18))=0</formula>
    </cfRule>
  </conditionalFormatting>
  <conditionalFormatting sqref="F18:N19">
    <cfRule type="containsBlanks" priority="37">
      <formula>LEN(TRIM(F18))=0</formula>
    </cfRule>
  </conditionalFormatting>
  <conditionalFormatting sqref="U19">
    <cfRule type="cellIs" dxfId="14" priority="30" operator="equal">
      <formula>0</formula>
    </cfRule>
    <cfRule type="cellIs" dxfId="13" priority="31" operator="equal">
      <formula>0</formula>
    </cfRule>
    <cfRule type="containsBlanks" priority="32">
      <formula>LEN(TRIM(U19))=0</formula>
    </cfRule>
  </conditionalFormatting>
  <conditionalFormatting sqref="U19">
    <cfRule type="containsBlanks" priority="29">
      <formula>LEN(TRIM(U19))=0</formula>
    </cfRule>
  </conditionalFormatting>
  <conditionalFormatting sqref="D9:D18 U9:U18">
    <cfRule type="containsErrors" dxfId="12" priority="22">
      <formula>ISERROR(D9)</formula>
    </cfRule>
  </conditionalFormatting>
  <conditionalFormatting sqref="I17">
    <cfRule type="cellIs" dxfId="11" priority="14" operator="equal">
      <formula>0</formula>
    </cfRule>
    <cfRule type="cellIs" dxfId="10" priority="15" operator="equal">
      <formula>0</formula>
    </cfRule>
    <cfRule type="containsBlanks" priority="16">
      <formula>LEN(TRIM(I17))=0</formula>
    </cfRule>
  </conditionalFormatting>
  <conditionalFormatting sqref="P18:Q18">
    <cfRule type="cellIs" dxfId="9" priority="11" operator="equal">
      <formula>0</formula>
    </cfRule>
    <cfRule type="cellIs" dxfId="8" priority="12" operator="equal">
      <formula>0</formula>
    </cfRule>
    <cfRule type="containsBlanks" priority="13">
      <formula>LEN(TRIM(P18))=0</formula>
    </cfRule>
  </conditionalFormatting>
  <conditionalFormatting sqref="P18:Q18">
    <cfRule type="containsBlanks" priority="10">
      <formula>LEN(TRIM(P18))=0</formula>
    </cfRule>
  </conditionalFormatting>
  <conditionalFormatting sqref="G169">
    <cfRule type="expression" dxfId="7" priority="9">
      <formula>AND($H$1&lt;&gt;"",$H$1&gt;2009)</formula>
    </cfRule>
  </conditionalFormatting>
  <conditionalFormatting sqref="G241">
    <cfRule type="expression" dxfId="6" priority="78">
      <formula>COUNTIF($G$266:$O$266,"&gt;0")</formula>
    </cfRule>
  </conditionalFormatting>
  <conditionalFormatting sqref="U19">
    <cfRule type="cellIs" dxfId="5" priority="2" operator="equal">
      <formula>0</formula>
    </cfRule>
    <cfRule type="cellIs" dxfId="4" priority="3" operator="equal">
      <formula>0</formula>
    </cfRule>
    <cfRule type="containsBlanks" priority="4">
      <formula>LEN(TRIM(U19))=0</formula>
    </cfRule>
  </conditionalFormatting>
  <conditionalFormatting sqref="U19">
    <cfRule type="containsBlanks" priority="1">
      <formula>LEN(TRIM(U19))=0</formula>
    </cfRule>
  </conditionalFormatting>
  <dataValidations count="3">
    <dataValidation type="list" showInputMessage="1" showErrorMessage="1" sqref="D3">
      <formula1>$D$33:$D$39</formula1>
    </dataValidation>
    <dataValidation type="list" allowBlank="1" showInputMessage="1" showErrorMessage="1" sqref="E9:E15">
      <formula1>$G$31:$G$276</formula1>
    </dataValidation>
    <dataValidation type="list" allowBlank="1" showInputMessage="1" showErrorMessage="1" sqref="D4">
      <formula1>$D$287:$D$288</formula1>
    </dataValidation>
  </dataValidations>
  <pageMargins left="0.24" right="0.16" top="0.42" bottom="0.41" header="0.31496062992125984" footer="0.31496062992125984"/>
  <pageSetup paperSize="9" scale="42" orientation="landscape" r:id="rId1"/>
  <headerFooter alignWithMargins="0"/>
  <ignoredErrors>
    <ignoredError sqref="D18" evalError="1"/>
    <ignoredError sqref="B8 B16:B17" numberStoredAsText="1"/>
    <ignoredError sqref="Q18:R18 G18:H18" unlockedFormula="1"/>
  </ignoredErrors>
</worksheet>
</file>

<file path=xl/worksheets/sheet5.xml><?xml version="1.0" encoding="utf-8"?>
<worksheet xmlns="http://schemas.openxmlformats.org/spreadsheetml/2006/main" xmlns:r="http://schemas.openxmlformats.org/officeDocument/2006/relationships">
  <sheetPr codeName="Feuil4"/>
  <dimension ref="A1:N289"/>
  <sheetViews>
    <sheetView tabSelected="1" zoomScale="115" zoomScaleNormal="115" workbookViewId="0">
      <selection activeCell="E4" sqref="E4:F4"/>
    </sheetView>
  </sheetViews>
  <sheetFormatPr defaultColWidth="12" defaultRowHeight="12.75"/>
  <cols>
    <col min="1" max="1" width="9.6640625" style="84" customWidth="1"/>
    <col min="2" max="2" width="8" style="84" customWidth="1"/>
    <col min="3" max="3" width="18.6640625" style="84" customWidth="1"/>
    <col min="4" max="4" width="12.5" style="84" customWidth="1"/>
    <col min="5" max="5" width="15" style="84" customWidth="1"/>
    <col min="6" max="6" width="17.33203125" style="84" customWidth="1"/>
    <col min="7" max="7" width="16" style="84" customWidth="1"/>
    <col min="8" max="8" width="12.6640625" style="84" customWidth="1"/>
    <col min="9" max="9" width="12.5" style="84" customWidth="1"/>
    <col min="10" max="10" width="13.5" style="84" customWidth="1"/>
    <col min="11" max="11" width="12.83203125" style="84" customWidth="1"/>
    <col min="12" max="16384" width="12" style="84"/>
  </cols>
  <sheetData>
    <row r="1" spans="1:11" s="74" customFormat="1" ht="30" customHeight="1">
      <c r="A1" s="79">
        <v>5</v>
      </c>
      <c r="B1" s="327" t="s">
        <v>800</v>
      </c>
      <c r="C1" s="327"/>
      <c r="D1" s="327"/>
      <c r="E1" s="327"/>
      <c r="F1" s="327"/>
      <c r="G1" s="327"/>
      <c r="H1" s="327"/>
      <c r="I1" s="327"/>
      <c r="J1" s="327"/>
      <c r="K1" s="327"/>
    </row>
    <row r="2" spans="1:11" s="74" customFormat="1" ht="5.25" customHeight="1">
      <c r="A2" s="79"/>
      <c r="B2" s="73"/>
      <c r="C2" s="73"/>
      <c r="D2" s="73"/>
      <c r="E2" s="73"/>
      <c r="F2" s="73"/>
      <c r="G2" s="73"/>
      <c r="H2" s="73"/>
      <c r="I2" s="73"/>
      <c r="J2" s="73"/>
      <c r="K2" s="75"/>
    </row>
    <row r="3" spans="1:11" s="74" customFormat="1" ht="60.75" customHeight="1">
      <c r="B3" s="233"/>
      <c r="C3" s="233"/>
      <c r="D3" s="233"/>
      <c r="E3" s="233"/>
      <c r="F3" s="234"/>
      <c r="G3" s="238" t="str">
        <f>CONCATENATE("Opening Balance: Debt instruments as at")</f>
        <v>Opening Balance: Debt instruments as at</v>
      </c>
      <c r="H3" s="238" t="str">
        <f>CONCATENATE("New debt incurred during ")</f>
        <v xml:space="preserve">New debt incurred during </v>
      </c>
      <c r="I3" s="238" t="str">
        <f>CONCATENATE("Debt extinguished during")</f>
        <v>Debt extinguished during</v>
      </c>
      <c r="J3" s="238" t="str">
        <f>CONCATENATE("Debt instruments as at")</f>
        <v>Debt instruments as at</v>
      </c>
      <c r="K3" s="239" t="str">
        <f>CONCATENATE("Interest incurred to this shareholder during ")</f>
        <v xml:space="preserve">Interest incurred to this shareholder during </v>
      </c>
    </row>
    <row r="4" spans="1:11" s="74" customFormat="1" ht="39" customHeight="1">
      <c r="B4" s="335" t="s">
        <v>862</v>
      </c>
      <c r="C4" s="335"/>
      <c r="D4" s="335"/>
      <c r="E4" s="333" t="s">
        <v>865</v>
      </c>
      <c r="F4" s="334"/>
      <c r="G4" s="238" t="str">
        <f>IF($E$4="Fiscal Year 2018/ 2019 (Oct-Sept)", "End Sept 2018", "End Dec 2018")</f>
        <v>End Dec 2018</v>
      </c>
      <c r="H4" s="238" t="str">
        <f>IF($E$4="Fiscal Year 2018/ 2019 (Oct-Sept)", "End Sept 2019", "End Dec 2019")</f>
        <v>End Dec 2019</v>
      </c>
      <c r="I4" s="238" t="str">
        <f>IF($E$4="Fiscal Year 2018/ 2019 (Oct-Sept)", "End Sept 2019", "End Dec 2019")</f>
        <v>End Dec 2019</v>
      </c>
      <c r="J4" s="238" t="str">
        <f>IF($E$4="Fiscal Year 2018/ 2019 (Oct-Sept)", "End Sept 2019", "End Dec 2019")</f>
        <v>End Dec 2019</v>
      </c>
      <c r="K4" s="238" t="str">
        <f>IF($E$4="Fiscal Year 2018/ 2019 (Oct-Sept)", "End Sept 2019", "End Dec 2019")</f>
        <v>End Dec 2019</v>
      </c>
    </row>
    <row r="5" spans="1:11" s="74" customFormat="1" ht="12" customHeight="1">
      <c r="B5" s="235"/>
      <c r="C5" s="235"/>
      <c r="D5" s="235"/>
      <c r="E5" s="235"/>
      <c r="F5" s="236"/>
      <c r="G5" s="77">
        <v>1</v>
      </c>
      <c r="H5" s="77">
        <f>G5+1</f>
        <v>2</v>
      </c>
      <c r="I5" s="77">
        <f>H5+1</f>
        <v>3</v>
      </c>
      <c r="J5" s="77" t="s">
        <v>822</v>
      </c>
      <c r="K5" s="77">
        <v>5</v>
      </c>
    </row>
    <row r="6" spans="1:11" s="74" customFormat="1" ht="42.75" hidden="1" customHeight="1">
      <c r="B6" s="89"/>
      <c r="C6" s="112"/>
      <c r="D6" s="112"/>
      <c r="E6" s="112"/>
      <c r="F6" s="112"/>
      <c r="G6" s="77"/>
      <c r="H6" s="77"/>
      <c r="I6" s="77"/>
      <c r="J6" s="90" t="s">
        <v>295</v>
      </c>
      <c r="K6" s="77"/>
    </row>
    <row r="7" spans="1:11" s="74" customFormat="1" ht="27.75" customHeight="1">
      <c r="B7" s="77"/>
      <c r="C7" s="80" t="s">
        <v>264</v>
      </c>
      <c r="D7" s="107"/>
      <c r="E7" s="107"/>
      <c r="F7" s="107"/>
      <c r="G7" s="108"/>
      <c r="H7" s="108"/>
      <c r="I7" s="108"/>
      <c r="J7" s="109"/>
      <c r="K7" s="110"/>
    </row>
    <row r="8" spans="1:11" s="74" customFormat="1" ht="81" customHeight="1">
      <c r="B8" s="113" t="s">
        <v>218</v>
      </c>
      <c r="C8" s="80" t="s">
        <v>259</v>
      </c>
      <c r="D8" s="81" t="s">
        <v>811</v>
      </c>
      <c r="E8" s="82" t="s">
        <v>297</v>
      </c>
      <c r="F8" s="78" t="s">
        <v>801</v>
      </c>
      <c r="G8" s="107"/>
      <c r="H8" s="107"/>
      <c r="I8" s="107"/>
      <c r="J8" s="107"/>
      <c r="K8" s="111"/>
    </row>
    <row r="9" spans="1:11" s="74" customFormat="1" ht="17.25" customHeight="1">
      <c r="B9" s="329"/>
      <c r="C9" s="100"/>
      <c r="D9" s="101"/>
      <c r="E9" s="101"/>
      <c r="F9" s="102"/>
      <c r="G9" s="104"/>
      <c r="H9" s="104"/>
      <c r="I9" s="104"/>
      <c r="J9" s="237">
        <f t="shared" ref="J9:J18" si="0">G9+H9-I9</f>
        <v>0</v>
      </c>
      <c r="K9" s="103"/>
    </row>
    <row r="10" spans="1:11" s="74" customFormat="1" ht="17.25" customHeight="1">
      <c r="B10" s="329"/>
      <c r="C10" s="100"/>
      <c r="D10" s="101"/>
      <c r="E10" s="101"/>
      <c r="F10" s="102"/>
      <c r="G10" s="104"/>
      <c r="H10" s="104"/>
      <c r="I10" s="104"/>
      <c r="J10" s="237">
        <f t="shared" si="0"/>
        <v>0</v>
      </c>
      <c r="K10" s="103"/>
    </row>
    <row r="11" spans="1:11" s="74" customFormat="1" ht="17.25" customHeight="1">
      <c r="B11" s="329"/>
      <c r="C11" s="100"/>
      <c r="D11" s="101"/>
      <c r="E11" s="101"/>
      <c r="F11" s="102"/>
      <c r="G11" s="104"/>
      <c r="H11" s="104"/>
      <c r="I11" s="104"/>
      <c r="J11" s="237">
        <f t="shared" si="0"/>
        <v>0</v>
      </c>
      <c r="K11" s="103"/>
    </row>
    <row r="12" spans="1:11" s="74" customFormat="1" ht="18" customHeight="1">
      <c r="B12" s="329"/>
      <c r="C12" s="100"/>
      <c r="D12" s="101"/>
      <c r="E12" s="101"/>
      <c r="F12" s="102"/>
      <c r="G12" s="104"/>
      <c r="H12" s="104"/>
      <c r="I12" s="104"/>
      <c r="J12" s="237">
        <f t="shared" si="0"/>
        <v>0</v>
      </c>
      <c r="K12" s="104"/>
    </row>
    <row r="13" spans="1:11" s="74" customFormat="1" ht="16.5" customHeight="1">
      <c r="B13" s="329"/>
      <c r="C13" s="100"/>
      <c r="D13" s="101"/>
      <c r="E13" s="101"/>
      <c r="F13" s="102"/>
      <c r="G13" s="104"/>
      <c r="H13" s="104"/>
      <c r="I13" s="104"/>
      <c r="J13" s="237">
        <f t="shared" si="0"/>
        <v>0</v>
      </c>
      <c r="K13" s="104"/>
    </row>
    <row r="14" spans="1:11" s="74" customFormat="1" ht="19.5" customHeight="1">
      <c r="B14" s="113" t="s">
        <v>219</v>
      </c>
      <c r="C14" s="83" t="s">
        <v>260</v>
      </c>
      <c r="D14" s="330"/>
      <c r="E14" s="331"/>
      <c r="F14" s="331"/>
      <c r="G14" s="331"/>
      <c r="H14" s="331"/>
      <c r="I14" s="331"/>
      <c r="J14" s="331"/>
      <c r="K14" s="332"/>
    </row>
    <row r="15" spans="1:11" s="74" customFormat="1" ht="19.5" customHeight="1">
      <c r="B15" s="113"/>
      <c r="C15" s="100"/>
      <c r="D15" s="101"/>
      <c r="E15" s="101"/>
      <c r="F15" s="102"/>
      <c r="G15" s="104"/>
      <c r="H15" s="104"/>
      <c r="I15" s="104"/>
      <c r="J15" s="237">
        <f t="shared" si="0"/>
        <v>0</v>
      </c>
      <c r="K15" s="104"/>
    </row>
    <row r="16" spans="1:11" s="74" customFormat="1" ht="19.5" customHeight="1">
      <c r="B16" s="113"/>
      <c r="C16" s="100"/>
      <c r="D16" s="101"/>
      <c r="E16" s="101"/>
      <c r="F16" s="102"/>
      <c r="G16" s="104"/>
      <c r="H16" s="104"/>
      <c r="I16" s="104"/>
      <c r="J16" s="237">
        <f t="shared" si="0"/>
        <v>0</v>
      </c>
      <c r="K16" s="104"/>
    </row>
    <row r="17" spans="1:14" s="74" customFormat="1" ht="19.5" customHeight="1">
      <c r="B17" s="113"/>
      <c r="C17" s="100"/>
      <c r="D17" s="101"/>
      <c r="E17" s="101"/>
      <c r="F17" s="102"/>
      <c r="G17" s="104"/>
      <c r="H17" s="104"/>
      <c r="I17" s="104"/>
      <c r="J17" s="237">
        <f t="shared" si="0"/>
        <v>0</v>
      </c>
      <c r="K17" s="104"/>
    </row>
    <row r="18" spans="1:14" s="74" customFormat="1" ht="24" customHeight="1">
      <c r="B18" s="113"/>
      <c r="C18" s="100"/>
      <c r="D18" s="101"/>
      <c r="E18" s="101"/>
      <c r="F18" s="102"/>
      <c r="G18" s="104"/>
      <c r="H18" s="104"/>
      <c r="I18" s="104"/>
      <c r="J18" s="237">
        <f t="shared" si="0"/>
        <v>0</v>
      </c>
      <c r="K18" s="99"/>
    </row>
    <row r="19" spans="1:14" ht="14.25" customHeight="1"/>
    <row r="20" spans="1:14" s="74" customFormat="1" ht="34.5" customHeight="1">
      <c r="A20" s="79"/>
      <c r="B20" s="328" t="s">
        <v>283</v>
      </c>
      <c r="C20" s="328"/>
      <c r="D20" s="328"/>
      <c r="E20" s="328"/>
      <c r="F20" s="328"/>
      <c r="G20" s="328"/>
      <c r="H20" s="328"/>
      <c r="I20" s="328"/>
      <c r="J20" s="328"/>
      <c r="K20" s="328"/>
      <c r="L20" s="85"/>
      <c r="M20" s="85"/>
      <c r="N20" s="85"/>
    </row>
    <row r="21" spans="1:14" s="74" customFormat="1" ht="45.75" customHeight="1">
      <c r="A21" s="79"/>
      <c r="B21" s="328" t="s">
        <v>821</v>
      </c>
      <c r="C21" s="328"/>
      <c r="D21" s="328"/>
      <c r="E21" s="328"/>
      <c r="F21" s="328"/>
      <c r="G21" s="328"/>
      <c r="H21" s="328"/>
      <c r="I21" s="328"/>
      <c r="J21" s="328"/>
      <c r="K21" s="328"/>
      <c r="L21" s="85"/>
      <c r="M21" s="85"/>
      <c r="N21" s="85"/>
    </row>
    <row r="22" spans="1:14" ht="25.5">
      <c r="A22" s="86" t="s">
        <v>842</v>
      </c>
      <c r="B22" s="325" t="s">
        <v>265</v>
      </c>
      <c r="C22" s="326"/>
      <c r="D22" s="326"/>
      <c r="E22" s="326"/>
      <c r="F22" s="326"/>
      <c r="G22" s="326"/>
      <c r="H22" s="326"/>
      <c r="I22" s="326"/>
      <c r="J22" s="326"/>
    </row>
    <row r="26" spans="1:14" hidden="1">
      <c r="F26" s="84" t="s">
        <v>802</v>
      </c>
      <c r="G26" s="84" t="s">
        <v>803</v>
      </c>
    </row>
    <row r="27" spans="1:14" ht="21" hidden="1">
      <c r="C27" s="87" t="s">
        <v>798</v>
      </c>
      <c r="F27" s="68" t="s">
        <v>311</v>
      </c>
      <c r="G27" s="67" t="s">
        <v>310</v>
      </c>
      <c r="H27" s="88" t="s">
        <v>830</v>
      </c>
    </row>
    <row r="28" spans="1:14" ht="15.75" hidden="1">
      <c r="C28" s="87" t="s">
        <v>799</v>
      </c>
      <c r="F28" s="70" t="s">
        <v>313</v>
      </c>
      <c r="G28" s="69" t="s">
        <v>312</v>
      </c>
      <c r="H28" s="88" t="s">
        <v>831</v>
      </c>
    </row>
    <row r="29" spans="1:14" ht="15.75" hidden="1">
      <c r="C29" s="87" t="s">
        <v>839</v>
      </c>
      <c r="F29" s="70" t="s">
        <v>315</v>
      </c>
      <c r="G29" s="69" t="s">
        <v>314</v>
      </c>
      <c r="H29" s="88" t="s">
        <v>832</v>
      </c>
    </row>
    <row r="30" spans="1:14" ht="21" hidden="1">
      <c r="C30" s="87" t="s">
        <v>840</v>
      </c>
      <c r="F30" s="70" t="s">
        <v>317</v>
      </c>
      <c r="G30" s="69" t="s">
        <v>316</v>
      </c>
      <c r="H30" s="88" t="s">
        <v>833</v>
      </c>
    </row>
    <row r="31" spans="1:14" ht="15.75" hidden="1">
      <c r="C31" s="87" t="s">
        <v>841</v>
      </c>
      <c r="F31" s="70" t="s">
        <v>319</v>
      </c>
      <c r="G31" s="69" t="s">
        <v>318</v>
      </c>
      <c r="H31" s="88" t="s">
        <v>834</v>
      </c>
    </row>
    <row r="32" spans="1:14" ht="15.75" hidden="1">
      <c r="C32" s="87" t="s">
        <v>819</v>
      </c>
      <c r="F32" s="70" t="s">
        <v>321</v>
      </c>
      <c r="G32" s="69" t="s">
        <v>320</v>
      </c>
      <c r="H32" s="88" t="s">
        <v>835</v>
      </c>
    </row>
    <row r="33" spans="6:8" ht="15.75" hidden="1">
      <c r="F33" s="70" t="s">
        <v>323</v>
      </c>
      <c r="G33" s="69" t="s">
        <v>322</v>
      </c>
      <c r="H33" s="88" t="s">
        <v>836</v>
      </c>
    </row>
    <row r="34" spans="6:8" ht="21" hidden="1">
      <c r="F34" s="70" t="s">
        <v>325</v>
      </c>
      <c r="G34" s="69" t="s">
        <v>324</v>
      </c>
      <c r="H34" s="88" t="s">
        <v>837</v>
      </c>
    </row>
    <row r="35" spans="6:8" hidden="1">
      <c r="F35" s="70" t="s">
        <v>327</v>
      </c>
      <c r="G35" s="69" t="s">
        <v>326</v>
      </c>
    </row>
    <row r="36" spans="6:8" hidden="1">
      <c r="F36" s="70" t="s">
        <v>329</v>
      </c>
      <c r="G36" s="69" t="s">
        <v>328</v>
      </c>
    </row>
    <row r="37" spans="6:8" hidden="1">
      <c r="F37" s="70" t="s">
        <v>331</v>
      </c>
      <c r="G37" s="69" t="s">
        <v>330</v>
      </c>
    </row>
    <row r="38" spans="6:8" hidden="1">
      <c r="F38" s="70" t="s">
        <v>333</v>
      </c>
      <c r="G38" s="69" t="s">
        <v>332</v>
      </c>
    </row>
    <row r="39" spans="6:8" hidden="1">
      <c r="F39" s="70" t="s">
        <v>335</v>
      </c>
      <c r="G39" s="69" t="s">
        <v>334</v>
      </c>
    </row>
    <row r="40" spans="6:8" hidden="1">
      <c r="F40" s="70" t="s">
        <v>337</v>
      </c>
      <c r="G40" s="69" t="s">
        <v>336</v>
      </c>
    </row>
    <row r="41" spans="6:8" hidden="1">
      <c r="F41" s="70" t="s">
        <v>339</v>
      </c>
      <c r="G41" s="69" t="s">
        <v>338</v>
      </c>
    </row>
    <row r="42" spans="6:8" hidden="1">
      <c r="F42" s="70" t="s">
        <v>341</v>
      </c>
      <c r="G42" s="69" t="s">
        <v>340</v>
      </c>
    </row>
    <row r="43" spans="6:8" hidden="1">
      <c r="F43" s="70" t="s">
        <v>343</v>
      </c>
      <c r="G43" s="69" t="s">
        <v>342</v>
      </c>
    </row>
    <row r="44" spans="6:8" hidden="1">
      <c r="F44" s="70" t="s">
        <v>345</v>
      </c>
      <c r="G44" s="69" t="s">
        <v>344</v>
      </c>
    </row>
    <row r="45" spans="6:8" hidden="1">
      <c r="F45" s="70" t="s">
        <v>347</v>
      </c>
      <c r="G45" s="69" t="s">
        <v>346</v>
      </c>
    </row>
    <row r="46" spans="6:8" hidden="1">
      <c r="F46" s="70" t="s">
        <v>349</v>
      </c>
      <c r="G46" s="69" t="s">
        <v>348</v>
      </c>
    </row>
    <row r="47" spans="6:8" hidden="1">
      <c r="F47" s="70" t="s">
        <v>351</v>
      </c>
      <c r="G47" s="69" t="s">
        <v>350</v>
      </c>
    </row>
    <row r="48" spans="6:8" hidden="1">
      <c r="F48" s="70" t="s">
        <v>353</v>
      </c>
      <c r="G48" s="69" t="s">
        <v>352</v>
      </c>
    </row>
    <row r="49" spans="6:7" hidden="1">
      <c r="F49" s="70" t="s">
        <v>355</v>
      </c>
      <c r="G49" s="69" t="s">
        <v>354</v>
      </c>
    </row>
    <row r="50" spans="6:7" hidden="1">
      <c r="F50" s="70" t="s">
        <v>357</v>
      </c>
      <c r="G50" s="69" t="s">
        <v>356</v>
      </c>
    </row>
    <row r="51" spans="6:7" hidden="1">
      <c r="F51" s="70" t="s">
        <v>359</v>
      </c>
      <c r="G51" s="69" t="s">
        <v>358</v>
      </c>
    </row>
    <row r="52" spans="6:7" ht="31.5" hidden="1">
      <c r="F52" s="70" t="s">
        <v>805</v>
      </c>
      <c r="G52" s="69" t="s">
        <v>360</v>
      </c>
    </row>
    <row r="53" spans="6:7" ht="21" hidden="1">
      <c r="F53" s="70" t="s">
        <v>362</v>
      </c>
      <c r="G53" s="69" t="s">
        <v>361</v>
      </c>
    </row>
    <row r="54" spans="6:7" hidden="1">
      <c r="F54" s="70" t="s">
        <v>364</v>
      </c>
      <c r="G54" s="69" t="s">
        <v>363</v>
      </c>
    </row>
    <row r="55" spans="6:7" hidden="1">
      <c r="F55" s="70" t="s">
        <v>366</v>
      </c>
      <c r="G55" s="69" t="s">
        <v>365</v>
      </c>
    </row>
    <row r="56" spans="6:7" hidden="1">
      <c r="F56" s="70" t="s">
        <v>368</v>
      </c>
      <c r="G56" s="69" t="s">
        <v>367</v>
      </c>
    </row>
    <row r="57" spans="6:7" ht="21" hidden="1">
      <c r="F57" s="70" t="s">
        <v>370</v>
      </c>
      <c r="G57" s="69" t="s">
        <v>369</v>
      </c>
    </row>
    <row r="58" spans="6:7" ht="21" hidden="1">
      <c r="F58" s="70" t="s">
        <v>372</v>
      </c>
      <c r="G58" s="69" t="s">
        <v>371</v>
      </c>
    </row>
    <row r="59" spans="6:7" hidden="1">
      <c r="F59" s="70" t="s">
        <v>374</v>
      </c>
      <c r="G59" s="69" t="s">
        <v>373</v>
      </c>
    </row>
    <row r="60" spans="6:7" hidden="1">
      <c r="F60" s="70" t="s">
        <v>376</v>
      </c>
      <c r="G60" s="69" t="s">
        <v>375</v>
      </c>
    </row>
    <row r="61" spans="6:7" hidden="1">
      <c r="F61" s="70" t="s">
        <v>378</v>
      </c>
      <c r="G61" s="69" t="s">
        <v>377</v>
      </c>
    </row>
    <row r="62" spans="6:7" hidden="1">
      <c r="F62" s="70" t="s">
        <v>380</v>
      </c>
      <c r="G62" s="69" t="s">
        <v>379</v>
      </c>
    </row>
    <row r="63" spans="6:7" hidden="1">
      <c r="F63" s="70" t="s">
        <v>382</v>
      </c>
      <c r="G63" s="69" t="s">
        <v>381</v>
      </c>
    </row>
    <row r="64" spans="6:7" hidden="1">
      <c r="F64" s="70" t="s">
        <v>384</v>
      </c>
      <c r="G64" s="69" t="s">
        <v>383</v>
      </c>
    </row>
    <row r="65" spans="6:7" hidden="1">
      <c r="F65" s="70" t="s">
        <v>386</v>
      </c>
      <c r="G65" s="69" t="s">
        <v>385</v>
      </c>
    </row>
    <row r="66" spans="6:7" hidden="1">
      <c r="F66" s="70" t="s">
        <v>388</v>
      </c>
      <c r="G66" s="69" t="s">
        <v>387</v>
      </c>
    </row>
    <row r="67" spans="6:7" ht="21" hidden="1">
      <c r="F67" s="70" t="s">
        <v>390</v>
      </c>
      <c r="G67" s="69" t="s">
        <v>389</v>
      </c>
    </row>
    <row r="68" spans="6:7" hidden="1">
      <c r="F68" s="70" t="s">
        <v>392</v>
      </c>
      <c r="G68" s="69" t="s">
        <v>391</v>
      </c>
    </row>
    <row r="69" spans="6:7" hidden="1">
      <c r="F69" s="70" t="s">
        <v>394</v>
      </c>
      <c r="G69" s="69" t="s">
        <v>393</v>
      </c>
    </row>
    <row r="70" spans="6:7" ht="21" hidden="1">
      <c r="F70" s="70" t="s">
        <v>396</v>
      </c>
      <c r="G70" s="69" t="s">
        <v>395</v>
      </c>
    </row>
    <row r="71" spans="6:7" ht="21" hidden="1">
      <c r="F71" s="70" t="s">
        <v>398</v>
      </c>
      <c r="G71" s="69" t="s">
        <v>397</v>
      </c>
    </row>
    <row r="72" spans="6:7" ht="21" hidden="1">
      <c r="F72" s="70" t="s">
        <v>400</v>
      </c>
      <c r="G72" s="69" t="s">
        <v>399</v>
      </c>
    </row>
    <row r="73" spans="6:7" ht="21" hidden="1">
      <c r="F73" s="70" t="s">
        <v>402</v>
      </c>
      <c r="G73" s="69" t="s">
        <v>401</v>
      </c>
    </row>
    <row r="74" spans="6:7" ht="21" hidden="1">
      <c r="F74" s="70" t="s">
        <v>404</v>
      </c>
      <c r="G74" s="69" t="s">
        <v>403</v>
      </c>
    </row>
    <row r="75" spans="6:7" hidden="1">
      <c r="F75" s="70" t="s">
        <v>406</v>
      </c>
      <c r="G75" s="69" t="s">
        <v>405</v>
      </c>
    </row>
    <row r="76" spans="6:7" hidden="1">
      <c r="F76" s="70" t="s">
        <v>408</v>
      </c>
      <c r="G76" s="69" t="s">
        <v>407</v>
      </c>
    </row>
    <row r="77" spans="6:7" ht="21" hidden="1">
      <c r="F77" s="70" t="s">
        <v>410</v>
      </c>
      <c r="G77" s="69" t="s">
        <v>409</v>
      </c>
    </row>
    <row r="78" spans="6:7" hidden="1">
      <c r="F78" s="70" t="s">
        <v>412</v>
      </c>
      <c r="G78" s="69" t="s">
        <v>411</v>
      </c>
    </row>
    <row r="79" spans="6:7" hidden="1">
      <c r="F79" s="70" t="s">
        <v>414</v>
      </c>
      <c r="G79" s="69" t="s">
        <v>413</v>
      </c>
    </row>
    <row r="80" spans="6:7" hidden="1">
      <c r="F80" s="72" t="s">
        <v>416</v>
      </c>
      <c r="G80" s="71" t="s">
        <v>415</v>
      </c>
    </row>
    <row r="81" spans="6:7" hidden="1">
      <c r="F81" s="72" t="s">
        <v>418</v>
      </c>
      <c r="G81" s="71" t="s">
        <v>417</v>
      </c>
    </row>
    <row r="82" spans="6:7" hidden="1">
      <c r="F82" s="72" t="s">
        <v>420</v>
      </c>
      <c r="G82" s="71" t="s">
        <v>419</v>
      </c>
    </row>
    <row r="83" spans="6:7" hidden="1">
      <c r="F83" s="72" t="s">
        <v>422</v>
      </c>
      <c r="G83" s="71" t="s">
        <v>421</v>
      </c>
    </row>
    <row r="84" spans="6:7" hidden="1">
      <c r="F84" s="72" t="s">
        <v>806</v>
      </c>
      <c r="G84" s="71" t="s">
        <v>423</v>
      </c>
    </row>
    <row r="85" spans="6:7" hidden="1">
      <c r="F85" s="72" t="s">
        <v>425</v>
      </c>
      <c r="G85" s="71" t="s">
        <v>424</v>
      </c>
    </row>
    <row r="86" spans="6:7" hidden="1">
      <c r="F86" s="72" t="s">
        <v>427</v>
      </c>
      <c r="G86" s="71" t="s">
        <v>426</v>
      </c>
    </row>
    <row r="87" spans="6:7" hidden="1">
      <c r="F87" s="72" t="s">
        <v>429</v>
      </c>
      <c r="G87" s="71" t="s">
        <v>428</v>
      </c>
    </row>
    <row r="88" spans="6:7" hidden="1">
      <c r="F88" s="72" t="s">
        <v>431</v>
      </c>
      <c r="G88" s="71" t="s">
        <v>430</v>
      </c>
    </row>
    <row r="89" spans="6:7" hidden="1">
      <c r="F89" s="72" t="s">
        <v>433</v>
      </c>
      <c r="G89" s="71" t="s">
        <v>432</v>
      </c>
    </row>
    <row r="90" spans="6:7" ht="21" hidden="1">
      <c r="F90" s="72" t="s">
        <v>435</v>
      </c>
      <c r="G90" s="71" t="s">
        <v>434</v>
      </c>
    </row>
    <row r="91" spans="6:7" hidden="1">
      <c r="F91" s="72" t="s">
        <v>437</v>
      </c>
      <c r="G91" s="71" t="s">
        <v>436</v>
      </c>
    </row>
    <row r="92" spans="6:7" hidden="1">
      <c r="F92" s="72" t="s">
        <v>439</v>
      </c>
      <c r="G92" s="71" t="s">
        <v>438</v>
      </c>
    </row>
    <row r="93" spans="6:7" hidden="1">
      <c r="F93" s="72" t="s">
        <v>441</v>
      </c>
      <c r="G93" s="71" t="s">
        <v>440</v>
      </c>
    </row>
    <row r="94" spans="6:7" ht="21" hidden="1">
      <c r="F94" s="72" t="s">
        <v>443</v>
      </c>
      <c r="G94" s="71" t="s">
        <v>442</v>
      </c>
    </row>
    <row r="95" spans="6:7" hidden="1">
      <c r="F95" s="72" t="s">
        <v>445</v>
      </c>
      <c r="G95" s="71" t="s">
        <v>444</v>
      </c>
    </row>
    <row r="96" spans="6:7" hidden="1">
      <c r="F96" s="72" t="s">
        <v>447</v>
      </c>
      <c r="G96" s="71" t="s">
        <v>446</v>
      </c>
    </row>
    <row r="97" spans="6:7" hidden="1">
      <c r="F97" s="72" t="s">
        <v>449</v>
      </c>
      <c r="G97" s="71" t="s">
        <v>448</v>
      </c>
    </row>
    <row r="98" spans="6:7" ht="21" hidden="1">
      <c r="F98" s="72" t="s">
        <v>451</v>
      </c>
      <c r="G98" s="71" t="s">
        <v>450</v>
      </c>
    </row>
    <row r="99" spans="6:7" hidden="1">
      <c r="F99" s="72" t="s">
        <v>453</v>
      </c>
      <c r="G99" s="71" t="s">
        <v>452</v>
      </c>
    </row>
    <row r="100" spans="6:7" hidden="1">
      <c r="F100" s="72" t="s">
        <v>455</v>
      </c>
      <c r="G100" s="71" t="s">
        <v>454</v>
      </c>
    </row>
    <row r="101" spans="6:7" hidden="1">
      <c r="F101" s="72" t="s">
        <v>457</v>
      </c>
      <c r="G101" s="71" t="s">
        <v>456</v>
      </c>
    </row>
    <row r="102" spans="6:7" hidden="1">
      <c r="F102" s="72" t="s">
        <v>459</v>
      </c>
      <c r="G102" s="71" t="s">
        <v>458</v>
      </c>
    </row>
    <row r="103" spans="6:7" hidden="1">
      <c r="F103" s="72" t="s">
        <v>461</v>
      </c>
      <c r="G103" s="71" t="s">
        <v>460</v>
      </c>
    </row>
    <row r="104" spans="6:7" hidden="1">
      <c r="F104" s="72" t="s">
        <v>463</v>
      </c>
      <c r="G104" s="71" t="s">
        <v>462</v>
      </c>
    </row>
    <row r="105" spans="6:7" ht="21" hidden="1">
      <c r="F105" s="72" t="s">
        <v>465</v>
      </c>
      <c r="G105" s="71" t="s">
        <v>464</v>
      </c>
    </row>
    <row r="106" spans="6:7" hidden="1">
      <c r="F106" s="72" t="s">
        <v>467</v>
      </c>
      <c r="G106" s="71" t="s">
        <v>466</v>
      </c>
    </row>
    <row r="107" spans="6:7" hidden="1">
      <c r="F107" s="72" t="s">
        <v>469</v>
      </c>
      <c r="G107" s="71" t="s">
        <v>468</v>
      </c>
    </row>
    <row r="108" spans="6:7" hidden="1">
      <c r="F108" s="72" t="s">
        <v>471</v>
      </c>
      <c r="G108" s="71" t="s">
        <v>470</v>
      </c>
    </row>
    <row r="109" spans="6:7" hidden="1">
      <c r="F109" s="72" t="s">
        <v>473</v>
      </c>
      <c r="G109" s="71" t="s">
        <v>472</v>
      </c>
    </row>
    <row r="110" spans="6:7" hidden="1">
      <c r="F110" s="72" t="s">
        <v>475</v>
      </c>
      <c r="G110" s="71" t="s">
        <v>474</v>
      </c>
    </row>
    <row r="111" spans="6:7" hidden="1">
      <c r="F111" s="72" t="s">
        <v>477</v>
      </c>
      <c r="G111" s="71" t="s">
        <v>476</v>
      </c>
    </row>
    <row r="112" spans="6:7" hidden="1">
      <c r="F112" s="72" t="s">
        <v>479</v>
      </c>
      <c r="G112" s="71" t="s">
        <v>478</v>
      </c>
    </row>
    <row r="113" spans="6:7" hidden="1">
      <c r="F113" s="72" t="s">
        <v>481</v>
      </c>
      <c r="G113" s="71" t="s">
        <v>480</v>
      </c>
    </row>
    <row r="114" spans="6:7" hidden="1">
      <c r="F114" s="72" t="s">
        <v>483</v>
      </c>
      <c r="G114" s="71" t="s">
        <v>482</v>
      </c>
    </row>
    <row r="115" spans="6:7" hidden="1">
      <c r="F115" s="72" t="s">
        <v>485</v>
      </c>
      <c r="G115" s="71" t="s">
        <v>484</v>
      </c>
    </row>
    <row r="116" spans="6:7" hidden="1">
      <c r="F116" s="72" t="s">
        <v>487</v>
      </c>
      <c r="G116" s="71" t="s">
        <v>486</v>
      </c>
    </row>
    <row r="117" spans="6:7" hidden="1">
      <c r="F117" s="72" t="s">
        <v>489</v>
      </c>
      <c r="G117" s="71" t="s">
        <v>488</v>
      </c>
    </row>
    <row r="118" spans="6:7" hidden="1">
      <c r="F118" s="72" t="s">
        <v>491</v>
      </c>
      <c r="G118" s="71" t="s">
        <v>490</v>
      </c>
    </row>
    <row r="119" spans="6:7" hidden="1">
      <c r="F119" s="72" t="s">
        <v>493</v>
      </c>
      <c r="G119" s="71" t="s">
        <v>492</v>
      </c>
    </row>
    <row r="120" spans="6:7" hidden="1">
      <c r="F120" s="72" t="s">
        <v>495</v>
      </c>
      <c r="G120" s="71" t="s">
        <v>494</v>
      </c>
    </row>
    <row r="121" spans="6:7" hidden="1">
      <c r="F121" s="72" t="s">
        <v>497</v>
      </c>
      <c r="G121" s="71" t="s">
        <v>496</v>
      </c>
    </row>
    <row r="122" spans="6:7" hidden="1">
      <c r="F122" s="72" t="s">
        <v>499</v>
      </c>
      <c r="G122" s="71" t="s">
        <v>498</v>
      </c>
    </row>
    <row r="123" spans="6:7" ht="31.5" hidden="1">
      <c r="F123" s="72" t="s">
        <v>501</v>
      </c>
      <c r="G123" s="71" t="s">
        <v>500</v>
      </c>
    </row>
    <row r="124" spans="6:7" hidden="1">
      <c r="F124" s="72" t="s">
        <v>503</v>
      </c>
      <c r="G124" s="71" t="s">
        <v>502</v>
      </c>
    </row>
    <row r="125" spans="6:7" hidden="1">
      <c r="F125" s="72" t="s">
        <v>505</v>
      </c>
      <c r="G125" s="71" t="s">
        <v>504</v>
      </c>
    </row>
    <row r="126" spans="6:7" hidden="1">
      <c r="F126" s="72" t="s">
        <v>507</v>
      </c>
      <c r="G126" s="71" t="s">
        <v>506</v>
      </c>
    </row>
    <row r="127" spans="6:7" hidden="1">
      <c r="F127" s="72" t="s">
        <v>509</v>
      </c>
      <c r="G127" s="71" t="s">
        <v>508</v>
      </c>
    </row>
    <row r="128" spans="6:7" hidden="1">
      <c r="F128" s="72" t="s">
        <v>511</v>
      </c>
      <c r="G128" s="71" t="s">
        <v>510</v>
      </c>
    </row>
    <row r="129" spans="6:7" ht="21" hidden="1">
      <c r="F129" s="72" t="s">
        <v>513</v>
      </c>
      <c r="G129" s="71" t="s">
        <v>512</v>
      </c>
    </row>
    <row r="130" spans="6:7" hidden="1">
      <c r="F130" s="72" t="s">
        <v>515</v>
      </c>
      <c r="G130" s="71" t="s">
        <v>514</v>
      </c>
    </row>
    <row r="131" spans="6:7" hidden="1">
      <c r="F131" s="72" t="s">
        <v>517</v>
      </c>
      <c r="G131" s="71" t="s">
        <v>516</v>
      </c>
    </row>
    <row r="132" spans="6:7" hidden="1">
      <c r="F132" s="72" t="s">
        <v>519</v>
      </c>
      <c r="G132" s="71" t="s">
        <v>518</v>
      </c>
    </row>
    <row r="133" spans="6:7" hidden="1">
      <c r="F133" s="72" t="s">
        <v>521</v>
      </c>
      <c r="G133" s="71" t="s">
        <v>520</v>
      </c>
    </row>
    <row r="134" spans="6:7" hidden="1">
      <c r="F134" s="72" t="s">
        <v>523</v>
      </c>
      <c r="G134" s="71" t="s">
        <v>522</v>
      </c>
    </row>
    <row r="135" spans="6:7" hidden="1">
      <c r="F135" s="72" t="s">
        <v>525</v>
      </c>
      <c r="G135" s="71" t="s">
        <v>524</v>
      </c>
    </row>
    <row r="136" spans="6:7" hidden="1">
      <c r="F136" s="72" t="s">
        <v>527</v>
      </c>
      <c r="G136" s="71" t="s">
        <v>526</v>
      </c>
    </row>
    <row r="137" spans="6:7" hidden="1">
      <c r="F137" s="72" t="s">
        <v>529</v>
      </c>
      <c r="G137" s="71" t="s">
        <v>528</v>
      </c>
    </row>
    <row r="138" spans="6:7" hidden="1">
      <c r="F138" s="72" t="s">
        <v>531</v>
      </c>
      <c r="G138" s="71" t="s">
        <v>530</v>
      </c>
    </row>
    <row r="139" spans="6:7" hidden="1">
      <c r="F139" s="72" t="s">
        <v>533</v>
      </c>
      <c r="G139" s="71" t="s">
        <v>532</v>
      </c>
    </row>
    <row r="140" spans="6:7" hidden="1">
      <c r="F140" s="72" t="s">
        <v>535</v>
      </c>
      <c r="G140" s="71" t="s">
        <v>534</v>
      </c>
    </row>
    <row r="141" spans="6:7" hidden="1">
      <c r="F141" s="72" t="s">
        <v>537</v>
      </c>
      <c r="G141" s="71" t="s">
        <v>536</v>
      </c>
    </row>
    <row r="142" spans="6:7" ht="31.5" hidden="1">
      <c r="F142" s="72" t="s">
        <v>539</v>
      </c>
      <c r="G142" s="71" t="s">
        <v>538</v>
      </c>
    </row>
    <row r="143" spans="6:7" ht="21" hidden="1">
      <c r="F143" s="72" t="s">
        <v>541</v>
      </c>
      <c r="G143" s="71" t="s">
        <v>540</v>
      </c>
    </row>
    <row r="144" spans="6:7" hidden="1">
      <c r="F144" s="72" t="s">
        <v>543</v>
      </c>
      <c r="G144" s="71" t="s">
        <v>542</v>
      </c>
    </row>
    <row r="145" spans="6:7" hidden="1">
      <c r="F145" s="72" t="s">
        <v>545</v>
      </c>
      <c r="G145" s="71" t="s">
        <v>544</v>
      </c>
    </row>
    <row r="146" spans="6:7" hidden="1">
      <c r="F146" s="72" t="s">
        <v>547</v>
      </c>
      <c r="G146" s="71" t="s">
        <v>546</v>
      </c>
    </row>
    <row r="147" spans="6:7" hidden="1">
      <c r="F147" s="72" t="s">
        <v>549</v>
      </c>
      <c r="G147" s="71" t="s">
        <v>548</v>
      </c>
    </row>
    <row r="148" spans="6:7" hidden="1">
      <c r="F148" s="72" t="s">
        <v>551</v>
      </c>
      <c r="G148" s="71" t="s">
        <v>550</v>
      </c>
    </row>
    <row r="149" spans="6:7" hidden="1">
      <c r="F149" s="72" t="s">
        <v>553</v>
      </c>
      <c r="G149" s="71" t="s">
        <v>552</v>
      </c>
    </row>
    <row r="150" spans="6:7" hidden="1">
      <c r="F150" s="72" t="s">
        <v>555</v>
      </c>
      <c r="G150" s="71" t="s">
        <v>554</v>
      </c>
    </row>
    <row r="151" spans="6:7" hidden="1">
      <c r="F151" s="72" t="s">
        <v>557</v>
      </c>
      <c r="G151" s="71" t="s">
        <v>556</v>
      </c>
    </row>
    <row r="152" spans="6:7" ht="21" hidden="1">
      <c r="F152" s="72" t="s">
        <v>559</v>
      </c>
      <c r="G152" s="71" t="s">
        <v>558</v>
      </c>
    </row>
    <row r="153" spans="6:7" hidden="1">
      <c r="F153" s="72" t="s">
        <v>561</v>
      </c>
      <c r="G153" s="71" t="s">
        <v>560</v>
      </c>
    </row>
    <row r="154" spans="6:7" hidden="1">
      <c r="F154" s="72" t="s">
        <v>563</v>
      </c>
      <c r="G154" s="71" t="s">
        <v>562</v>
      </c>
    </row>
    <row r="155" spans="6:7" hidden="1">
      <c r="F155" s="72" t="s">
        <v>565</v>
      </c>
      <c r="G155" s="71" t="s">
        <v>564</v>
      </c>
    </row>
    <row r="156" spans="6:7" hidden="1">
      <c r="F156" s="72" t="s">
        <v>567</v>
      </c>
      <c r="G156" s="71" t="s">
        <v>566</v>
      </c>
    </row>
    <row r="157" spans="6:7" hidden="1">
      <c r="F157" s="72" t="s">
        <v>569</v>
      </c>
      <c r="G157" s="71" t="s">
        <v>568</v>
      </c>
    </row>
    <row r="158" spans="6:7" hidden="1">
      <c r="F158" s="72" t="s">
        <v>571</v>
      </c>
      <c r="G158" s="71" t="s">
        <v>570</v>
      </c>
    </row>
    <row r="159" spans="6:7" hidden="1">
      <c r="F159" s="72" t="s">
        <v>573</v>
      </c>
      <c r="G159" s="71" t="s">
        <v>572</v>
      </c>
    </row>
    <row r="160" spans="6:7" hidden="1">
      <c r="F160" s="72" t="s">
        <v>575</v>
      </c>
      <c r="G160" s="71" t="s">
        <v>574</v>
      </c>
    </row>
    <row r="161" spans="6:7" hidden="1">
      <c r="F161" s="72" t="s">
        <v>577</v>
      </c>
      <c r="G161" s="71" t="s">
        <v>576</v>
      </c>
    </row>
    <row r="162" spans="6:7" hidden="1">
      <c r="F162" s="72" t="s">
        <v>579</v>
      </c>
      <c r="G162" s="71" t="s">
        <v>578</v>
      </c>
    </row>
    <row r="163" spans="6:7" hidden="1">
      <c r="F163" s="72" t="s">
        <v>581</v>
      </c>
      <c r="G163" s="71" t="s">
        <v>580</v>
      </c>
    </row>
    <row r="164" spans="6:7" hidden="1">
      <c r="F164" s="72" t="s">
        <v>583</v>
      </c>
      <c r="G164" s="71" t="s">
        <v>582</v>
      </c>
    </row>
    <row r="165" spans="6:7" hidden="1">
      <c r="F165" s="72" t="s">
        <v>585</v>
      </c>
      <c r="G165" s="71" t="s">
        <v>584</v>
      </c>
    </row>
    <row r="166" spans="6:7" hidden="1">
      <c r="F166" s="72" t="s">
        <v>587</v>
      </c>
      <c r="G166" s="71" t="s">
        <v>586</v>
      </c>
    </row>
    <row r="167" spans="6:7" hidden="1">
      <c r="F167" s="72" t="s">
        <v>589</v>
      </c>
      <c r="G167" s="71" t="s">
        <v>588</v>
      </c>
    </row>
    <row r="168" spans="6:7" hidden="1">
      <c r="F168" s="72" t="s">
        <v>591</v>
      </c>
      <c r="G168" s="71" t="s">
        <v>590</v>
      </c>
    </row>
    <row r="169" spans="6:7" ht="31.5" hidden="1">
      <c r="F169" s="72" t="s">
        <v>593</v>
      </c>
      <c r="G169" s="71" t="s">
        <v>592</v>
      </c>
    </row>
    <row r="170" spans="6:7" hidden="1">
      <c r="F170" s="72" t="s">
        <v>595</v>
      </c>
      <c r="G170" s="71" t="s">
        <v>594</v>
      </c>
    </row>
    <row r="171" spans="6:7" hidden="1">
      <c r="F171" s="72" t="s">
        <v>597</v>
      </c>
      <c r="G171" s="71" t="s">
        <v>596</v>
      </c>
    </row>
    <row r="172" spans="6:7" hidden="1">
      <c r="F172" s="72" t="s">
        <v>599</v>
      </c>
      <c r="G172" s="71" t="s">
        <v>598</v>
      </c>
    </row>
    <row r="173" spans="6:7" ht="21" hidden="1">
      <c r="F173" s="72" t="s">
        <v>601</v>
      </c>
      <c r="G173" s="71" t="s">
        <v>600</v>
      </c>
    </row>
    <row r="174" spans="6:7" hidden="1">
      <c r="F174" s="72" t="s">
        <v>603</v>
      </c>
      <c r="G174" s="71" t="s">
        <v>602</v>
      </c>
    </row>
    <row r="175" spans="6:7" hidden="1">
      <c r="F175" s="72" t="s">
        <v>605</v>
      </c>
      <c r="G175" s="71" t="s">
        <v>604</v>
      </c>
    </row>
    <row r="176" spans="6:7" hidden="1">
      <c r="F176" s="72" t="s">
        <v>607</v>
      </c>
      <c r="G176" s="71" t="s">
        <v>606</v>
      </c>
    </row>
    <row r="177" spans="6:7" hidden="1">
      <c r="F177" s="72" t="s">
        <v>609</v>
      </c>
      <c r="G177" s="71" t="s">
        <v>608</v>
      </c>
    </row>
    <row r="178" spans="6:7" hidden="1">
      <c r="F178" s="72" t="s">
        <v>611</v>
      </c>
      <c r="G178" s="71" t="s">
        <v>610</v>
      </c>
    </row>
    <row r="179" spans="6:7" hidden="1">
      <c r="F179" s="72" t="s">
        <v>613</v>
      </c>
      <c r="G179" s="71" t="s">
        <v>612</v>
      </c>
    </row>
    <row r="180" spans="6:7" hidden="1">
      <c r="F180" s="72" t="s">
        <v>615</v>
      </c>
      <c r="G180" s="71" t="s">
        <v>614</v>
      </c>
    </row>
    <row r="181" spans="6:7" hidden="1">
      <c r="F181" s="72" t="s">
        <v>617</v>
      </c>
      <c r="G181" s="71" t="s">
        <v>616</v>
      </c>
    </row>
    <row r="182" spans="6:7" ht="21" hidden="1">
      <c r="F182" s="72" t="s">
        <v>804</v>
      </c>
      <c r="G182" s="71" t="s">
        <v>618</v>
      </c>
    </row>
    <row r="183" spans="6:7" hidden="1">
      <c r="F183" s="72" t="s">
        <v>620</v>
      </c>
      <c r="G183" s="71" t="s">
        <v>619</v>
      </c>
    </row>
    <row r="184" spans="6:7" hidden="1">
      <c r="F184" s="72" t="s">
        <v>622</v>
      </c>
      <c r="G184" s="71" t="s">
        <v>621</v>
      </c>
    </row>
    <row r="185" spans="6:7" hidden="1">
      <c r="F185" s="72" t="s">
        <v>624</v>
      </c>
      <c r="G185" s="71" t="s">
        <v>623</v>
      </c>
    </row>
    <row r="186" spans="6:7" hidden="1">
      <c r="F186" s="72" t="s">
        <v>626</v>
      </c>
      <c r="G186" s="71" t="s">
        <v>625</v>
      </c>
    </row>
    <row r="187" spans="6:7" hidden="1">
      <c r="F187" s="72" t="s">
        <v>628</v>
      </c>
      <c r="G187" s="71" t="s">
        <v>627</v>
      </c>
    </row>
    <row r="188" spans="6:7" hidden="1">
      <c r="F188" s="72" t="s">
        <v>630</v>
      </c>
      <c r="G188" s="71" t="s">
        <v>629</v>
      </c>
    </row>
    <row r="189" spans="6:7" hidden="1">
      <c r="F189" s="72" t="s">
        <v>632</v>
      </c>
      <c r="G189" s="71" t="s">
        <v>631</v>
      </c>
    </row>
    <row r="190" spans="6:7" ht="21" hidden="1">
      <c r="F190" s="72" t="s">
        <v>634</v>
      </c>
      <c r="G190" s="71" t="s">
        <v>633</v>
      </c>
    </row>
    <row r="191" spans="6:7" hidden="1">
      <c r="F191" s="72" t="s">
        <v>636</v>
      </c>
      <c r="G191" s="71" t="s">
        <v>635</v>
      </c>
    </row>
    <row r="192" spans="6:7" hidden="1">
      <c r="F192" s="72" t="s">
        <v>638</v>
      </c>
      <c r="G192" s="71" t="s">
        <v>637</v>
      </c>
    </row>
    <row r="193" spans="6:7" hidden="1">
      <c r="F193" s="72" t="s">
        <v>640</v>
      </c>
      <c r="G193" s="71" t="s">
        <v>639</v>
      </c>
    </row>
    <row r="194" spans="6:7" hidden="1">
      <c r="F194" s="72" t="s">
        <v>642</v>
      </c>
      <c r="G194" s="71" t="s">
        <v>641</v>
      </c>
    </row>
    <row r="195" spans="6:7" hidden="1">
      <c r="F195" s="72" t="s">
        <v>644</v>
      </c>
      <c r="G195" s="71" t="s">
        <v>643</v>
      </c>
    </row>
    <row r="196" spans="6:7" ht="21" hidden="1">
      <c r="F196" s="72" t="s">
        <v>646</v>
      </c>
      <c r="G196" s="71" t="s">
        <v>645</v>
      </c>
    </row>
    <row r="197" spans="6:7" hidden="1">
      <c r="F197" s="72" t="s">
        <v>648</v>
      </c>
      <c r="G197" s="71" t="s">
        <v>647</v>
      </c>
    </row>
    <row r="198" spans="6:7" hidden="1">
      <c r="F198" s="72" t="s">
        <v>650</v>
      </c>
      <c r="G198" s="71" t="s">
        <v>649</v>
      </c>
    </row>
    <row r="199" spans="6:7" hidden="1">
      <c r="F199" s="72" t="s">
        <v>652</v>
      </c>
      <c r="G199" s="71" t="s">
        <v>651</v>
      </c>
    </row>
    <row r="200" spans="6:7" hidden="1">
      <c r="F200" s="72" t="s">
        <v>654</v>
      </c>
      <c r="G200" s="71" t="s">
        <v>653</v>
      </c>
    </row>
    <row r="201" spans="6:7" hidden="1">
      <c r="F201" s="72" t="s">
        <v>656</v>
      </c>
      <c r="G201" s="71" t="s">
        <v>655</v>
      </c>
    </row>
    <row r="202" spans="6:7" hidden="1">
      <c r="F202" s="72" t="s">
        <v>658</v>
      </c>
      <c r="G202" s="71" t="s">
        <v>657</v>
      </c>
    </row>
    <row r="203" spans="6:7" hidden="1">
      <c r="F203" s="72" t="s">
        <v>660</v>
      </c>
      <c r="G203" s="71" t="s">
        <v>659</v>
      </c>
    </row>
    <row r="204" spans="6:7" hidden="1">
      <c r="F204" s="72" t="s">
        <v>662</v>
      </c>
      <c r="G204" s="71" t="s">
        <v>661</v>
      </c>
    </row>
    <row r="205" spans="6:7" hidden="1">
      <c r="F205" s="72" t="s">
        <v>664</v>
      </c>
      <c r="G205" s="71" t="s">
        <v>663</v>
      </c>
    </row>
    <row r="206" spans="6:7" hidden="1">
      <c r="F206" s="72" t="s">
        <v>666</v>
      </c>
      <c r="G206" s="71" t="s">
        <v>665</v>
      </c>
    </row>
    <row r="207" spans="6:7" ht="21" hidden="1">
      <c r="F207" s="72" t="s">
        <v>668</v>
      </c>
      <c r="G207" s="71" t="s">
        <v>667</v>
      </c>
    </row>
    <row r="208" spans="6:7" hidden="1">
      <c r="F208" s="72" t="s">
        <v>670</v>
      </c>
      <c r="G208" s="71" t="s">
        <v>669</v>
      </c>
    </row>
    <row r="209" spans="6:7" hidden="1">
      <c r="F209" s="72" t="s">
        <v>672</v>
      </c>
      <c r="G209" s="71" t="s">
        <v>671</v>
      </c>
    </row>
    <row r="210" spans="6:7" hidden="1">
      <c r="F210" s="72" t="s">
        <v>674</v>
      </c>
      <c r="G210" s="71" t="s">
        <v>673</v>
      </c>
    </row>
    <row r="211" spans="6:7" ht="21" hidden="1">
      <c r="F211" s="72" t="s">
        <v>676</v>
      </c>
      <c r="G211" s="71" t="s">
        <v>675</v>
      </c>
    </row>
    <row r="212" spans="6:7" hidden="1">
      <c r="F212" s="72" t="s">
        <v>678</v>
      </c>
      <c r="G212" s="71" t="s">
        <v>677</v>
      </c>
    </row>
    <row r="213" spans="6:7" hidden="1">
      <c r="F213" s="72" t="s">
        <v>680</v>
      </c>
      <c r="G213" s="71" t="s">
        <v>679</v>
      </c>
    </row>
    <row r="214" spans="6:7" ht="21" hidden="1">
      <c r="F214" s="72" t="s">
        <v>682</v>
      </c>
      <c r="G214" s="71" t="s">
        <v>681</v>
      </c>
    </row>
    <row r="215" spans="6:7" hidden="1">
      <c r="F215" s="72" t="s">
        <v>684</v>
      </c>
      <c r="G215" s="71" t="s">
        <v>683</v>
      </c>
    </row>
    <row r="216" spans="6:7" hidden="1">
      <c r="F216" s="72" t="s">
        <v>686</v>
      </c>
      <c r="G216" s="71" t="s">
        <v>685</v>
      </c>
    </row>
    <row r="217" spans="6:7" hidden="1">
      <c r="F217" s="72" t="s">
        <v>688</v>
      </c>
      <c r="G217" s="71" t="s">
        <v>687</v>
      </c>
    </row>
    <row r="218" spans="6:7" hidden="1">
      <c r="F218" s="72" t="s">
        <v>690</v>
      </c>
      <c r="G218" s="71" t="s">
        <v>689</v>
      </c>
    </row>
    <row r="219" spans="6:7" hidden="1">
      <c r="F219" s="72" t="s">
        <v>692</v>
      </c>
      <c r="G219" s="71" t="s">
        <v>691</v>
      </c>
    </row>
    <row r="220" spans="6:7" hidden="1">
      <c r="F220" s="72" t="s">
        <v>694</v>
      </c>
      <c r="G220" s="71" t="s">
        <v>693</v>
      </c>
    </row>
    <row r="221" spans="6:7" hidden="1">
      <c r="F221" s="72" t="s">
        <v>696</v>
      </c>
      <c r="G221" s="71" t="s">
        <v>695</v>
      </c>
    </row>
    <row r="222" spans="6:7" hidden="1">
      <c r="F222" s="72" t="s">
        <v>698</v>
      </c>
      <c r="G222" s="71" t="s">
        <v>697</v>
      </c>
    </row>
    <row r="223" spans="6:7" ht="31.5" hidden="1">
      <c r="F223" s="72" t="s">
        <v>700</v>
      </c>
      <c r="G223" s="71" t="s">
        <v>699</v>
      </c>
    </row>
    <row r="224" spans="6:7" hidden="1">
      <c r="F224" s="72" t="s">
        <v>702</v>
      </c>
      <c r="G224" s="71" t="s">
        <v>701</v>
      </c>
    </row>
    <row r="225" spans="6:7" hidden="1">
      <c r="F225" s="72" t="s">
        <v>704</v>
      </c>
      <c r="G225" s="71" t="s">
        <v>703</v>
      </c>
    </row>
    <row r="226" spans="6:7" hidden="1">
      <c r="F226" s="72" t="s">
        <v>706</v>
      </c>
      <c r="G226" s="71" t="s">
        <v>705</v>
      </c>
    </row>
    <row r="227" spans="6:7" hidden="1">
      <c r="F227" s="72" t="s">
        <v>708</v>
      </c>
      <c r="G227" s="71" t="s">
        <v>707</v>
      </c>
    </row>
    <row r="228" spans="6:7" ht="21" hidden="1">
      <c r="F228" s="72" t="s">
        <v>710</v>
      </c>
      <c r="G228" s="71" t="s">
        <v>709</v>
      </c>
    </row>
    <row r="229" spans="6:7" hidden="1">
      <c r="F229" s="72" t="s">
        <v>712</v>
      </c>
      <c r="G229" s="71" t="s">
        <v>711</v>
      </c>
    </row>
    <row r="230" spans="6:7" hidden="1">
      <c r="F230" s="72" t="s">
        <v>807</v>
      </c>
      <c r="G230" s="71" t="s">
        <v>713</v>
      </c>
    </row>
    <row r="231" spans="6:7" ht="21" hidden="1">
      <c r="F231" s="72" t="s">
        <v>715</v>
      </c>
      <c r="G231" s="71" t="s">
        <v>714</v>
      </c>
    </row>
    <row r="232" spans="6:7" ht="21" hidden="1">
      <c r="F232" s="72" t="s">
        <v>717</v>
      </c>
      <c r="G232" s="71" t="s">
        <v>716</v>
      </c>
    </row>
    <row r="233" spans="6:7" hidden="1">
      <c r="F233" s="72" t="s">
        <v>719</v>
      </c>
      <c r="G233" s="71" t="s">
        <v>718</v>
      </c>
    </row>
    <row r="234" spans="6:7" hidden="1">
      <c r="F234" s="72" t="s">
        <v>721</v>
      </c>
      <c r="G234" s="71" t="s">
        <v>720</v>
      </c>
    </row>
    <row r="235" spans="6:7" hidden="1">
      <c r="F235" s="72" t="s">
        <v>723</v>
      </c>
      <c r="G235" s="71" t="s">
        <v>722</v>
      </c>
    </row>
    <row r="236" spans="6:7" hidden="1">
      <c r="F236" s="72" t="s">
        <v>725</v>
      </c>
      <c r="G236" s="71" t="s">
        <v>724</v>
      </c>
    </row>
    <row r="237" spans="6:7" hidden="1">
      <c r="F237" s="72" t="s">
        <v>727</v>
      </c>
      <c r="G237" s="71" t="s">
        <v>726</v>
      </c>
    </row>
    <row r="238" spans="6:7" ht="21" hidden="1">
      <c r="F238" s="72" t="s">
        <v>729</v>
      </c>
      <c r="G238" s="71" t="s">
        <v>728</v>
      </c>
    </row>
    <row r="239" spans="6:7" ht="21" hidden="1">
      <c r="F239" s="72" t="s">
        <v>731</v>
      </c>
      <c r="G239" s="71" t="s">
        <v>730</v>
      </c>
    </row>
    <row r="240" spans="6:7" hidden="1">
      <c r="F240" s="72" t="s">
        <v>733</v>
      </c>
      <c r="G240" s="71" t="s">
        <v>732</v>
      </c>
    </row>
    <row r="241" spans="6:7" hidden="1">
      <c r="F241" s="72" t="s">
        <v>735</v>
      </c>
      <c r="G241" s="71" t="s">
        <v>734</v>
      </c>
    </row>
    <row r="242" spans="6:7" hidden="1">
      <c r="F242" s="72" t="s">
        <v>737</v>
      </c>
      <c r="G242" s="71" t="s">
        <v>736</v>
      </c>
    </row>
    <row r="243" spans="6:7" hidden="1">
      <c r="F243" s="72" t="s">
        <v>739</v>
      </c>
      <c r="G243" s="71" t="s">
        <v>738</v>
      </c>
    </row>
    <row r="244" spans="6:7" hidden="1">
      <c r="F244" s="72" t="s">
        <v>741</v>
      </c>
      <c r="G244" s="71" t="s">
        <v>740</v>
      </c>
    </row>
    <row r="245" spans="6:7" hidden="1">
      <c r="F245" s="72" t="s">
        <v>743</v>
      </c>
      <c r="G245" s="71" t="s">
        <v>742</v>
      </c>
    </row>
    <row r="246" spans="6:7" hidden="1">
      <c r="F246" s="72" t="s">
        <v>745</v>
      </c>
      <c r="G246" s="71" t="s">
        <v>744</v>
      </c>
    </row>
    <row r="247" spans="6:7" ht="21" hidden="1">
      <c r="F247" s="72" t="s">
        <v>747</v>
      </c>
      <c r="G247" s="71" t="s">
        <v>746</v>
      </c>
    </row>
    <row r="248" spans="6:7" hidden="1">
      <c r="F248" s="72" t="s">
        <v>749</v>
      </c>
      <c r="G248" s="71" t="s">
        <v>748</v>
      </c>
    </row>
    <row r="249" spans="6:7" hidden="1">
      <c r="F249" s="72" t="s">
        <v>751</v>
      </c>
      <c r="G249" s="71" t="s">
        <v>750</v>
      </c>
    </row>
    <row r="250" spans="6:7" hidden="1">
      <c r="F250" s="72" t="s">
        <v>753</v>
      </c>
      <c r="G250" s="71" t="s">
        <v>752</v>
      </c>
    </row>
    <row r="251" spans="6:7" ht="21" hidden="1">
      <c r="F251" s="72" t="s">
        <v>755</v>
      </c>
      <c r="G251" s="71" t="s">
        <v>754</v>
      </c>
    </row>
    <row r="252" spans="6:7" hidden="1">
      <c r="F252" s="72" t="s">
        <v>757</v>
      </c>
      <c r="G252" s="71" t="s">
        <v>756</v>
      </c>
    </row>
    <row r="253" spans="6:7" hidden="1">
      <c r="F253" s="72" t="s">
        <v>759</v>
      </c>
      <c r="G253" s="71" t="s">
        <v>758</v>
      </c>
    </row>
    <row r="254" spans="6:7" hidden="1">
      <c r="F254" s="72" t="s">
        <v>761</v>
      </c>
      <c r="G254" s="71" t="s">
        <v>760</v>
      </c>
    </row>
    <row r="255" spans="6:7" ht="21" hidden="1">
      <c r="F255" s="72" t="s">
        <v>763</v>
      </c>
      <c r="G255" s="71" t="s">
        <v>762</v>
      </c>
    </row>
    <row r="256" spans="6:7" hidden="1">
      <c r="F256" s="72" t="s">
        <v>765</v>
      </c>
      <c r="G256" s="71" t="s">
        <v>764</v>
      </c>
    </row>
    <row r="257" spans="6:7" hidden="1">
      <c r="F257" s="72" t="s">
        <v>767</v>
      </c>
      <c r="G257" s="71" t="s">
        <v>766</v>
      </c>
    </row>
    <row r="258" spans="6:7" hidden="1">
      <c r="F258" s="72" t="s">
        <v>769</v>
      </c>
      <c r="G258" s="71" t="s">
        <v>768</v>
      </c>
    </row>
    <row r="259" spans="6:7" ht="21" hidden="1">
      <c r="F259" s="72" t="s">
        <v>771</v>
      </c>
      <c r="G259" s="71" t="s">
        <v>770</v>
      </c>
    </row>
    <row r="260" spans="6:7" hidden="1">
      <c r="F260" s="72" t="s">
        <v>773</v>
      </c>
      <c r="G260" s="71" t="s">
        <v>772</v>
      </c>
    </row>
    <row r="261" spans="6:7" hidden="1">
      <c r="F261" s="72" t="s">
        <v>775</v>
      </c>
      <c r="G261" s="71" t="s">
        <v>774</v>
      </c>
    </row>
    <row r="262" spans="6:7" ht="21" hidden="1">
      <c r="F262" s="72" t="s">
        <v>777</v>
      </c>
      <c r="G262" s="71" t="s">
        <v>776</v>
      </c>
    </row>
    <row r="263" spans="6:7" ht="31.5" hidden="1">
      <c r="F263" s="72" t="s">
        <v>779</v>
      </c>
      <c r="G263" s="71" t="s">
        <v>778</v>
      </c>
    </row>
    <row r="264" spans="6:7" hidden="1">
      <c r="F264" s="72" t="s">
        <v>781</v>
      </c>
      <c r="G264" s="71" t="s">
        <v>780</v>
      </c>
    </row>
    <row r="265" spans="6:7" ht="21" hidden="1">
      <c r="F265" s="72" t="s">
        <v>783</v>
      </c>
      <c r="G265" s="71" t="s">
        <v>782</v>
      </c>
    </row>
    <row r="266" spans="6:7" ht="21" hidden="1">
      <c r="F266" s="72" t="s">
        <v>785</v>
      </c>
      <c r="G266" s="71" t="s">
        <v>784</v>
      </c>
    </row>
    <row r="267" spans="6:7" ht="21" hidden="1">
      <c r="F267" s="72" t="s">
        <v>787</v>
      </c>
      <c r="G267" s="71" t="s">
        <v>786</v>
      </c>
    </row>
    <row r="268" spans="6:7" ht="21" hidden="1">
      <c r="F268" s="72" t="s">
        <v>789</v>
      </c>
      <c r="G268" s="71" t="s">
        <v>788</v>
      </c>
    </row>
    <row r="269" spans="6:7" hidden="1">
      <c r="F269" s="72" t="s">
        <v>791</v>
      </c>
      <c r="G269" s="71" t="s">
        <v>790</v>
      </c>
    </row>
    <row r="270" spans="6:7" ht="21" hidden="1">
      <c r="F270" s="72" t="s">
        <v>793</v>
      </c>
      <c r="G270" s="71" t="s">
        <v>792</v>
      </c>
    </row>
    <row r="271" spans="6:7" hidden="1">
      <c r="F271" s="72" t="s">
        <v>795</v>
      </c>
      <c r="G271" s="71" t="s">
        <v>794</v>
      </c>
    </row>
    <row r="272" spans="6:7" hidden="1">
      <c r="F272" s="72" t="s">
        <v>797</v>
      </c>
      <c r="G272" s="71" t="s">
        <v>796</v>
      </c>
    </row>
    <row r="288" spans="5:5" ht="15.75">
      <c r="E288" s="88" t="s">
        <v>866</v>
      </c>
    </row>
    <row r="289" spans="5:5" ht="15.75">
      <c r="E289" s="88" t="s">
        <v>865</v>
      </c>
    </row>
  </sheetData>
  <sheetProtection password="CF7A" sheet="1" objects="1" scenarios="1" selectLockedCells="1"/>
  <mergeCells count="8">
    <mergeCell ref="B22:J22"/>
    <mergeCell ref="B1:K1"/>
    <mergeCell ref="B20:K20"/>
    <mergeCell ref="B21:K21"/>
    <mergeCell ref="B9:B13"/>
    <mergeCell ref="D14:K14"/>
    <mergeCell ref="E4:F4"/>
    <mergeCell ref="B4:D4"/>
  </mergeCells>
  <conditionalFormatting sqref="J9:J13 J15:J18">
    <cfRule type="cellIs" dxfId="3" priority="3" operator="equal">
      <formula>0</formula>
    </cfRule>
    <cfRule type="cellIs" dxfId="2" priority="4" operator="equal">
      <formula>0</formula>
    </cfRule>
    <cfRule type="containsBlanks" priority="5">
      <formula>LEN(TRIM(J9))=0</formula>
    </cfRule>
  </conditionalFormatting>
  <conditionalFormatting sqref="F165">
    <cfRule type="expression" dxfId="1" priority="2">
      <formula>AND($H$1&lt;&gt;"",$H$1&gt;2009)</formula>
    </cfRule>
  </conditionalFormatting>
  <conditionalFormatting sqref="F237">
    <cfRule type="expression" dxfId="0" priority="1">
      <formula>COUNTIF($F$266:$O$266,"&gt;0")</formula>
    </cfRule>
  </conditionalFormatting>
  <dataValidations count="4">
    <dataValidation type="list" allowBlank="1" showInputMessage="1" showErrorMessage="1" sqref="D9:D13 D15:D18">
      <formula1>$F$27:$F$272</formula1>
    </dataValidation>
    <dataValidation type="list" allowBlank="1" showInputMessage="1" showErrorMessage="1" sqref="E9:E13 E15:E18">
      <formula1>$C$27:$C$32</formula1>
    </dataValidation>
    <dataValidation type="list" allowBlank="1" showInputMessage="1" showErrorMessage="1" sqref="F9:F13 F15:F18">
      <formula1>$H$27:$H$33</formula1>
    </dataValidation>
    <dataValidation type="list" allowBlank="1" showInputMessage="1" showErrorMessage="1" sqref="E4:F4">
      <formula1>$E$288:$E$289</formula1>
    </dataValidation>
  </dataValidations>
  <pageMargins left="0.28000000000000003" right="0.2" top="0.38" bottom="0.31" header="0.31496062992125984" footer="0.31496062992125984"/>
  <pageSetup paperSize="9" scale="95" orientation="landscape" verticalDpi="1200" r:id="rId1"/>
  <ignoredErrors>
    <ignoredError sqref="B8 B14" numberStoredAsText="1"/>
    <ignoredError sqref="G3:K3 J9:J13 J15:J18" unlockedFormula="1"/>
  </ignoredErrors>
</worksheet>
</file>

<file path=xl/worksheets/sheet6.xml><?xml version="1.0" encoding="utf-8"?>
<worksheet xmlns="http://schemas.openxmlformats.org/spreadsheetml/2006/main" xmlns:r="http://schemas.openxmlformats.org/officeDocument/2006/relationships">
  <sheetPr codeName="Feuil6"/>
  <dimension ref="B2:AD86"/>
  <sheetViews>
    <sheetView workbookViewId="0">
      <selection sqref="A1:XFD1048576"/>
    </sheetView>
  </sheetViews>
  <sheetFormatPr defaultColWidth="9.33203125" defaultRowHeight="12.75"/>
  <cols>
    <col min="12" max="12" width="96.6640625" customWidth="1"/>
  </cols>
  <sheetData>
    <row r="2" spans="2:30">
      <c r="B2" t="s">
        <v>175</v>
      </c>
      <c r="D2" s="23" t="s">
        <v>238</v>
      </c>
      <c r="G2" s="23" t="s">
        <v>176</v>
      </c>
      <c r="H2" s="23" t="s">
        <v>174</v>
      </c>
      <c r="I2" s="23" t="s">
        <v>177</v>
      </c>
      <c r="K2" s="12" t="s">
        <v>6</v>
      </c>
      <c r="L2" s="6" t="s">
        <v>5</v>
      </c>
      <c r="M2" t="str">
        <f>CONCATENATE(K2,": ", L2)</f>
        <v>01: Crop and animal production, hunting and related service activities</v>
      </c>
      <c r="AB2" s="23" t="s">
        <v>199</v>
      </c>
      <c r="AC2" s="29" t="s">
        <v>200</v>
      </c>
      <c r="AD2" s="23" t="s">
        <v>201</v>
      </c>
    </row>
    <row r="3" spans="2:30">
      <c r="H3" s="23" t="s">
        <v>173</v>
      </c>
      <c r="I3" s="23" t="s">
        <v>178</v>
      </c>
      <c r="K3" s="12" t="s">
        <v>7</v>
      </c>
      <c r="L3" s="6" t="s">
        <v>4</v>
      </c>
      <c r="M3" t="str">
        <f t="shared" ref="M3:M66" si="0">CONCATENATE(K3,": ", L3)</f>
        <v>02: Forestry and logging</v>
      </c>
    </row>
    <row r="4" spans="2:30">
      <c r="K4" s="12" t="s">
        <v>9</v>
      </c>
      <c r="L4" s="6" t="s">
        <v>8</v>
      </c>
      <c r="M4" t="str">
        <f t="shared" si="0"/>
        <v>03: Fishing and aquaculture</v>
      </c>
    </row>
    <row r="5" spans="2:30">
      <c r="K5" s="12" t="s">
        <v>11</v>
      </c>
      <c r="L5" s="6" t="s">
        <v>10</v>
      </c>
      <c r="M5" t="str">
        <f t="shared" si="0"/>
        <v>05: Mining of coal and lignite</v>
      </c>
    </row>
    <row r="6" spans="2:30" ht="15">
      <c r="B6" s="11" t="s">
        <v>3</v>
      </c>
      <c r="C6" s="10"/>
      <c r="K6" s="12" t="s">
        <v>15</v>
      </c>
      <c r="L6" s="6" t="s">
        <v>12</v>
      </c>
      <c r="M6" t="str">
        <f t="shared" si="0"/>
        <v>06: Extraction of crude petroleum and natural gas</v>
      </c>
    </row>
    <row r="7" spans="2:30" ht="15">
      <c r="B7" s="10"/>
      <c r="C7" s="10"/>
      <c r="K7" s="12" t="s">
        <v>16</v>
      </c>
      <c r="L7" s="6" t="s">
        <v>13</v>
      </c>
      <c r="M7" t="str">
        <f t="shared" si="0"/>
        <v>07: Mining of metal ores</v>
      </c>
    </row>
    <row r="8" spans="2:30" ht="15">
      <c r="B8" s="10"/>
      <c r="C8" s="24" t="s">
        <v>182</v>
      </c>
      <c r="K8" s="12" t="s">
        <v>17</v>
      </c>
      <c r="L8" s="6" t="s">
        <v>14</v>
      </c>
      <c r="M8" t="str">
        <f t="shared" si="0"/>
        <v>08: Other mining and quarrying</v>
      </c>
    </row>
    <row r="9" spans="2:30" ht="15.75">
      <c r="B9" s="10">
        <v>1</v>
      </c>
      <c r="C9" s="25" t="s">
        <v>183</v>
      </c>
      <c r="K9" s="12" t="s">
        <v>22</v>
      </c>
      <c r="L9" s="6" t="s">
        <v>18</v>
      </c>
      <c r="M9" t="str">
        <f t="shared" si="0"/>
        <v>09: Mining support service activities</v>
      </c>
    </row>
    <row r="10" spans="2:30" ht="15.75">
      <c r="B10" s="10">
        <v>2</v>
      </c>
      <c r="C10" s="25" t="s">
        <v>184</v>
      </c>
      <c r="K10" s="12">
        <v>10</v>
      </c>
      <c r="L10" s="6" t="s">
        <v>19</v>
      </c>
      <c r="M10" t="str">
        <f t="shared" si="0"/>
        <v>10: Manufacture of food products</v>
      </c>
    </row>
    <row r="11" spans="2:30" ht="15.75">
      <c r="B11" s="10">
        <v>3</v>
      </c>
      <c r="C11" s="26" t="s">
        <v>185</v>
      </c>
      <c r="K11" s="12" t="s">
        <v>23</v>
      </c>
      <c r="L11" s="6" t="s">
        <v>20</v>
      </c>
      <c r="M11" t="str">
        <f t="shared" si="0"/>
        <v>11: Manufacture of beverages</v>
      </c>
    </row>
    <row r="12" spans="2:30" ht="15.75">
      <c r="B12" s="10">
        <v>4</v>
      </c>
      <c r="C12" s="26" t="s">
        <v>186</v>
      </c>
      <c r="K12" s="12" t="s">
        <v>24</v>
      </c>
      <c r="L12" s="6" t="s">
        <v>21</v>
      </c>
      <c r="M12" t="str">
        <f t="shared" si="0"/>
        <v>12: Manufacture of tobacco products</v>
      </c>
    </row>
    <row r="13" spans="2:30" ht="15.75">
      <c r="B13" s="10">
        <v>5</v>
      </c>
      <c r="C13" s="26" t="s">
        <v>187</v>
      </c>
      <c r="K13" s="12" t="s">
        <v>25</v>
      </c>
      <c r="L13" s="6" t="s">
        <v>37</v>
      </c>
      <c r="M13" t="str">
        <f t="shared" si="0"/>
        <v>13: Manufacture of textiles</v>
      </c>
    </row>
    <row r="14" spans="2:30" ht="15.75">
      <c r="B14" s="10">
        <v>6</v>
      </c>
      <c r="C14" s="26" t="s">
        <v>188</v>
      </c>
      <c r="K14" s="12" t="s">
        <v>26</v>
      </c>
      <c r="L14" s="6" t="s">
        <v>38</v>
      </c>
      <c r="M14" t="str">
        <f t="shared" si="0"/>
        <v>14: Manufacture of wearing apparel</v>
      </c>
    </row>
    <row r="15" spans="2:30" ht="15.75">
      <c r="B15" s="10">
        <v>7</v>
      </c>
      <c r="C15" s="26" t="s">
        <v>189</v>
      </c>
      <c r="K15" s="12" t="s">
        <v>27</v>
      </c>
      <c r="L15" s="6" t="s">
        <v>39</v>
      </c>
      <c r="M15" t="str">
        <f t="shared" si="0"/>
        <v>15: Manufacture of leather and related products</v>
      </c>
    </row>
    <row r="16" spans="2:30" ht="24.75">
      <c r="B16" s="10">
        <v>8</v>
      </c>
      <c r="C16" s="25" t="s">
        <v>190</v>
      </c>
      <c r="K16" s="12" t="s">
        <v>28</v>
      </c>
      <c r="L16" s="6" t="s">
        <v>41</v>
      </c>
      <c r="M16" t="str">
        <f t="shared" si="0"/>
        <v>16: Manufacture of wood and of products of wood and cork, except furniture; manufacture of articles of straw and plaiting materials</v>
      </c>
    </row>
    <row r="17" spans="2:13">
      <c r="K17" s="12" t="s">
        <v>29</v>
      </c>
      <c r="L17" s="6" t="s">
        <v>40</v>
      </c>
      <c r="M17" t="str">
        <f t="shared" si="0"/>
        <v>17: Manufacture of paper and paper products</v>
      </c>
    </row>
    <row r="18" spans="2:13">
      <c r="B18" s="23" t="s">
        <v>197</v>
      </c>
      <c r="K18" s="12" t="s">
        <v>30</v>
      </c>
      <c r="L18" s="6" t="s">
        <v>42</v>
      </c>
      <c r="M18" t="str">
        <f t="shared" si="0"/>
        <v>18: Printing and reproduction of recorded media</v>
      </c>
    </row>
    <row r="19" spans="2:13" ht="15">
      <c r="B19" s="27" t="s">
        <v>191</v>
      </c>
      <c r="C19" s="23" t="s">
        <v>194</v>
      </c>
      <c r="F19">
        <f>LEN(C19)</f>
        <v>23</v>
      </c>
      <c r="K19" s="12" t="s">
        <v>31</v>
      </c>
      <c r="L19" s="6" t="s">
        <v>43</v>
      </c>
      <c r="M19" t="str">
        <f t="shared" si="0"/>
        <v>19: Manufacture of coke and refined petroleum products</v>
      </c>
    </row>
    <row r="20" spans="2:13" ht="15">
      <c r="B20" s="27" t="s">
        <v>192</v>
      </c>
      <c r="C20" s="23" t="s">
        <v>195</v>
      </c>
      <c r="F20">
        <f t="shared" ref="F20:F21" si="1">LEN(C20)</f>
        <v>26</v>
      </c>
      <c r="K20" s="12" t="s">
        <v>32</v>
      </c>
      <c r="L20" s="6" t="s">
        <v>44</v>
      </c>
      <c r="M20" t="str">
        <f t="shared" si="0"/>
        <v>20: Manufacture of chemicals and chemical products</v>
      </c>
    </row>
    <row r="21" spans="2:13">
      <c r="B21" s="28" t="s">
        <v>193</v>
      </c>
      <c r="C21" s="23" t="s">
        <v>196</v>
      </c>
      <c r="F21">
        <f t="shared" si="1"/>
        <v>3</v>
      </c>
      <c r="K21" s="12" t="s">
        <v>33</v>
      </c>
      <c r="L21" s="6" t="s">
        <v>45</v>
      </c>
      <c r="M21" t="str">
        <f t="shared" si="0"/>
        <v>21: Manufacture of pharmaceuticals, medicinal chemical and botanical products</v>
      </c>
    </row>
    <row r="22" spans="2:13">
      <c r="K22" s="12" t="s">
        <v>34</v>
      </c>
      <c r="L22" s="6" t="s">
        <v>46</v>
      </c>
      <c r="M22" t="str">
        <f t="shared" si="0"/>
        <v>22: Manufacture of rubber and plastics products</v>
      </c>
    </row>
    <row r="23" spans="2:13">
      <c r="K23" s="12" t="s">
        <v>35</v>
      </c>
      <c r="L23" s="6" t="s">
        <v>47</v>
      </c>
      <c r="M23" t="str">
        <f t="shared" si="0"/>
        <v>23: Manufacture of other non-metallic mineral products</v>
      </c>
    </row>
    <row r="24" spans="2:13">
      <c r="K24" s="12" t="s">
        <v>36</v>
      </c>
      <c r="L24" s="6" t="s">
        <v>48</v>
      </c>
      <c r="M24" t="str">
        <f t="shared" si="0"/>
        <v>24: Manufacture of basic metals</v>
      </c>
    </row>
    <row r="25" spans="2:13">
      <c r="K25" s="12" t="s">
        <v>49</v>
      </c>
      <c r="L25" s="6" t="s">
        <v>51</v>
      </c>
      <c r="M25" t="str">
        <f t="shared" si="0"/>
        <v>25: Manufacture of fabricated metal products, except machinery and equipment</v>
      </c>
    </row>
    <row r="26" spans="2:13">
      <c r="K26" s="12" t="s">
        <v>50</v>
      </c>
      <c r="L26" s="6" t="s">
        <v>52</v>
      </c>
      <c r="M26" t="str">
        <f t="shared" si="0"/>
        <v>26: Manufacture of computer, electronic and optical products</v>
      </c>
    </row>
    <row r="27" spans="2:13">
      <c r="B27" s="23" t="s">
        <v>809</v>
      </c>
      <c r="C27" s="95">
        <v>36526</v>
      </c>
      <c r="K27" s="12" t="s">
        <v>56</v>
      </c>
      <c r="L27" s="6" t="s">
        <v>53</v>
      </c>
      <c r="M27" t="str">
        <f t="shared" si="0"/>
        <v>27: Manufacture of electrical equipment</v>
      </c>
    </row>
    <row r="28" spans="2:13">
      <c r="B28" s="23" t="s">
        <v>810</v>
      </c>
      <c r="C28" s="95">
        <v>43100</v>
      </c>
      <c r="K28" s="12" t="s">
        <v>57</v>
      </c>
      <c r="L28" s="6" t="s">
        <v>54</v>
      </c>
      <c r="M28" t="str">
        <f t="shared" si="0"/>
        <v>28: Manufacture of machinery and equipment n.e.c.</v>
      </c>
    </row>
    <row r="29" spans="2:13">
      <c r="K29" s="12" t="s">
        <v>58</v>
      </c>
      <c r="L29" s="6" t="s">
        <v>55</v>
      </c>
      <c r="M29" t="str">
        <f t="shared" si="0"/>
        <v>29: Manufacture of motor vehicles, trailers and semi-trailers</v>
      </c>
    </row>
    <row r="30" spans="2:13">
      <c r="K30" s="12" t="s">
        <v>59</v>
      </c>
      <c r="L30" s="6" t="s">
        <v>60</v>
      </c>
      <c r="M30" t="str">
        <f t="shared" si="0"/>
        <v>30: Manufacture of other transport equipment</v>
      </c>
    </row>
    <row r="31" spans="2:13">
      <c r="K31" s="12" t="s">
        <v>64</v>
      </c>
      <c r="L31" s="6" t="s">
        <v>61</v>
      </c>
      <c r="M31" t="str">
        <f t="shared" si="0"/>
        <v>31: Manufacture of furniture</v>
      </c>
    </row>
    <row r="32" spans="2:13">
      <c r="K32" s="12" t="s">
        <v>65</v>
      </c>
      <c r="L32" s="6" t="s">
        <v>62</v>
      </c>
      <c r="M32" t="str">
        <f t="shared" si="0"/>
        <v>32: Other manufacturing</v>
      </c>
    </row>
    <row r="33" spans="11:13">
      <c r="K33" s="12" t="s">
        <v>66</v>
      </c>
      <c r="L33" s="6" t="s">
        <v>63</v>
      </c>
      <c r="M33" t="str">
        <f t="shared" si="0"/>
        <v>33: Repair and installation of machinery and equipment</v>
      </c>
    </row>
    <row r="34" spans="11:13">
      <c r="K34" s="12" t="s">
        <v>69</v>
      </c>
      <c r="L34" s="6" t="s">
        <v>67</v>
      </c>
      <c r="M34" t="str">
        <f t="shared" si="0"/>
        <v>35: Electricity, gas, steam and air conditioning supply</v>
      </c>
    </row>
    <row r="35" spans="11:13">
      <c r="K35" s="12" t="s">
        <v>70</v>
      </c>
      <c r="L35" s="6" t="s">
        <v>68</v>
      </c>
      <c r="M35" t="str">
        <f t="shared" si="0"/>
        <v>36: Water collection, treatment and supply</v>
      </c>
    </row>
    <row r="36" spans="11:13">
      <c r="K36" s="12" t="s">
        <v>74</v>
      </c>
      <c r="L36" s="6" t="s">
        <v>71</v>
      </c>
      <c r="M36" t="str">
        <f t="shared" si="0"/>
        <v>37: Sewerage</v>
      </c>
    </row>
    <row r="37" spans="11:13">
      <c r="K37" s="12" t="s">
        <v>75</v>
      </c>
      <c r="L37" s="6" t="s">
        <v>72</v>
      </c>
      <c r="M37" t="str">
        <f t="shared" si="0"/>
        <v>38: Waste collection, treatment and disposal activities; materials recovery</v>
      </c>
    </row>
    <row r="38" spans="11:13">
      <c r="K38" s="12" t="s">
        <v>76</v>
      </c>
      <c r="L38" s="6" t="s">
        <v>73</v>
      </c>
      <c r="M38" t="str">
        <f t="shared" si="0"/>
        <v>39: Remediation activities and other waste management services</v>
      </c>
    </row>
    <row r="39" spans="11:13">
      <c r="K39" s="12" t="s">
        <v>77</v>
      </c>
      <c r="L39" s="6" t="s">
        <v>80</v>
      </c>
      <c r="M39" t="str">
        <f t="shared" si="0"/>
        <v>41: Construction of buildings</v>
      </c>
    </row>
    <row r="40" spans="11:13">
      <c r="K40" s="12" t="s">
        <v>78</v>
      </c>
      <c r="L40" s="6" t="s">
        <v>81</v>
      </c>
      <c r="M40" t="str">
        <f t="shared" si="0"/>
        <v>42: Civil engineering</v>
      </c>
    </row>
    <row r="41" spans="11:13">
      <c r="K41" s="12" t="s">
        <v>79</v>
      </c>
      <c r="L41" s="6" t="s">
        <v>82</v>
      </c>
      <c r="M41" t="str">
        <f t="shared" si="0"/>
        <v>43: Specialized construction activities</v>
      </c>
    </row>
    <row r="42" spans="11:13">
      <c r="K42" s="12" t="s">
        <v>84</v>
      </c>
      <c r="L42" s="6" t="s">
        <v>83</v>
      </c>
      <c r="M42" t="str">
        <f t="shared" si="0"/>
        <v>45: Wholesale and retail trade and repair of motor vehicles and motorcycles</v>
      </c>
    </row>
    <row r="43" spans="11:13">
      <c r="K43" s="12" t="s">
        <v>87</v>
      </c>
      <c r="L43" s="6" t="s">
        <v>85</v>
      </c>
      <c r="M43" t="str">
        <f t="shared" si="0"/>
        <v>46: Wholesale trade, except of motor vehicles and motorcycles</v>
      </c>
    </row>
    <row r="44" spans="11:13">
      <c r="K44" s="12" t="s">
        <v>88</v>
      </c>
      <c r="L44" s="6" t="s">
        <v>86</v>
      </c>
      <c r="M44" t="str">
        <f t="shared" si="0"/>
        <v>47: Retail trade, except of motor vehicles and motorcycles</v>
      </c>
    </row>
    <row r="45" spans="11:13">
      <c r="K45" s="12" t="s">
        <v>89</v>
      </c>
      <c r="L45" s="14" t="s">
        <v>93</v>
      </c>
      <c r="M45" t="str">
        <f t="shared" si="0"/>
        <v>49: Land transport and transport via pipelines</v>
      </c>
    </row>
    <row r="46" spans="11:13">
      <c r="K46" s="12" t="s">
        <v>90</v>
      </c>
      <c r="L46" s="14" t="s">
        <v>94</v>
      </c>
      <c r="M46" t="str">
        <f t="shared" si="0"/>
        <v>50: Water transport</v>
      </c>
    </row>
    <row r="47" spans="11:13">
      <c r="K47" s="12" t="s">
        <v>91</v>
      </c>
      <c r="L47" s="14" t="s">
        <v>95</v>
      </c>
      <c r="M47" t="str">
        <f t="shared" si="0"/>
        <v>51: Air transport</v>
      </c>
    </row>
    <row r="48" spans="11:13">
      <c r="K48" s="12" t="s">
        <v>92</v>
      </c>
      <c r="L48" s="14" t="s">
        <v>96</v>
      </c>
      <c r="M48" t="str">
        <f t="shared" si="0"/>
        <v>52: Warehousing and support activities for transportation</v>
      </c>
    </row>
    <row r="49" spans="11:13">
      <c r="K49" s="12" t="s">
        <v>98</v>
      </c>
      <c r="L49" s="14" t="s">
        <v>97</v>
      </c>
      <c r="M49" t="str">
        <f t="shared" si="0"/>
        <v>53: Postal and courier activities</v>
      </c>
    </row>
    <row r="50" spans="11:13">
      <c r="K50" s="12" t="s">
        <v>101</v>
      </c>
      <c r="L50" s="14" t="s">
        <v>99</v>
      </c>
      <c r="M50" t="str">
        <f t="shared" si="0"/>
        <v>55: Accommodation</v>
      </c>
    </row>
    <row r="51" spans="11:13">
      <c r="K51" s="12" t="s">
        <v>102</v>
      </c>
      <c r="L51" s="14" t="s">
        <v>100</v>
      </c>
      <c r="M51" t="str">
        <f t="shared" si="0"/>
        <v>56: Food and beverage service activities</v>
      </c>
    </row>
    <row r="52" spans="11:13">
      <c r="K52" s="12" t="s">
        <v>103</v>
      </c>
      <c r="L52" s="14" t="s">
        <v>105</v>
      </c>
      <c r="M52" t="str">
        <f t="shared" si="0"/>
        <v>58: Publishing activities</v>
      </c>
    </row>
    <row r="53" spans="11:13">
      <c r="K53" s="12" t="s">
        <v>104</v>
      </c>
      <c r="L53" s="14" t="s">
        <v>106</v>
      </c>
      <c r="M53" t="str">
        <f t="shared" si="0"/>
        <v>59: Motion picture, video and television programme and music publishing activities production, sound recording</v>
      </c>
    </row>
    <row r="54" spans="11:13">
      <c r="K54" s="12" t="s">
        <v>107</v>
      </c>
      <c r="L54" s="14" t="s">
        <v>112</v>
      </c>
      <c r="M54" t="str">
        <f t="shared" si="0"/>
        <v>60: Programming and broadcasting activities</v>
      </c>
    </row>
    <row r="55" spans="11:13">
      <c r="K55" s="12" t="s">
        <v>108</v>
      </c>
      <c r="L55" s="14" t="s">
        <v>113</v>
      </c>
      <c r="M55" t="str">
        <f t="shared" si="0"/>
        <v>61: Telecommunications</v>
      </c>
    </row>
    <row r="56" spans="11:13">
      <c r="K56" s="12" t="s">
        <v>109</v>
      </c>
      <c r="L56" s="14" t="s">
        <v>114</v>
      </c>
      <c r="M56" t="str">
        <f t="shared" si="0"/>
        <v>62: Computer programming, consultancy and related activities</v>
      </c>
    </row>
    <row r="57" spans="11:13">
      <c r="K57" s="12" t="s">
        <v>110</v>
      </c>
      <c r="L57" s="14" t="s">
        <v>115</v>
      </c>
      <c r="M57" t="str">
        <f t="shared" si="0"/>
        <v>63: Information service activities</v>
      </c>
    </row>
    <row r="58" spans="11:13">
      <c r="K58" s="12" t="s">
        <v>111</v>
      </c>
      <c r="L58" s="14" t="s">
        <v>117</v>
      </c>
      <c r="M58" t="str">
        <f t="shared" si="0"/>
        <v>64: Financial service activities, except insurance and pension funding</v>
      </c>
    </row>
    <row r="59" spans="11:13">
      <c r="K59" s="12" t="s">
        <v>116</v>
      </c>
      <c r="L59" s="14" t="s">
        <v>118</v>
      </c>
      <c r="M59" t="str">
        <f t="shared" si="0"/>
        <v>65: Insurance, reinsurance and pension funding, except compulsory social security</v>
      </c>
    </row>
    <row r="60" spans="11:13">
      <c r="K60" s="12">
        <v>66</v>
      </c>
      <c r="L60" s="14" t="s">
        <v>119</v>
      </c>
      <c r="M60" t="str">
        <f t="shared" si="0"/>
        <v>66: Activities auxiliary to financial service and insurance activities</v>
      </c>
    </row>
    <row r="61" spans="11:13">
      <c r="K61" s="12" t="s">
        <v>121</v>
      </c>
      <c r="L61" s="14" t="s">
        <v>120</v>
      </c>
      <c r="M61" t="str">
        <f t="shared" si="0"/>
        <v>68: Real estate activities</v>
      </c>
    </row>
    <row r="62" spans="11:13">
      <c r="K62" s="12" t="s">
        <v>122</v>
      </c>
      <c r="L62" s="14" t="s">
        <v>127</v>
      </c>
      <c r="M62" t="str">
        <f t="shared" si="0"/>
        <v>69: Legal and accounting activities</v>
      </c>
    </row>
    <row r="63" spans="11:13">
      <c r="K63" s="12" t="s">
        <v>123</v>
      </c>
      <c r="L63" s="14" t="s">
        <v>128</v>
      </c>
      <c r="M63" t="str">
        <f t="shared" si="0"/>
        <v>70: Activities of head offices; management consultancy activities</v>
      </c>
    </row>
    <row r="64" spans="11:13">
      <c r="K64" s="12" t="s">
        <v>124</v>
      </c>
      <c r="L64" s="14" t="s">
        <v>129</v>
      </c>
      <c r="M64" t="str">
        <f t="shared" si="0"/>
        <v>71: Architectural and engineering activities; technical testing and analysis</v>
      </c>
    </row>
    <row r="65" spans="11:13">
      <c r="K65" s="12" t="s">
        <v>125</v>
      </c>
      <c r="L65" s="14" t="s">
        <v>130</v>
      </c>
      <c r="M65" t="str">
        <f t="shared" si="0"/>
        <v>72: Scientific research and development</v>
      </c>
    </row>
    <row r="66" spans="11:13">
      <c r="K66" s="12" t="s">
        <v>126</v>
      </c>
      <c r="L66" s="14" t="s">
        <v>131</v>
      </c>
      <c r="M66" t="str">
        <f t="shared" si="0"/>
        <v>73: Advertising and market research</v>
      </c>
    </row>
    <row r="67" spans="11:13">
      <c r="K67" s="12" t="s">
        <v>133</v>
      </c>
      <c r="L67" s="14" t="s">
        <v>132</v>
      </c>
      <c r="M67" t="str">
        <f t="shared" ref="M67:M86" si="2">CONCATENATE(K67,": ", L67)</f>
        <v>74: Other professional, scientific and technical activities</v>
      </c>
    </row>
    <row r="68" spans="11:13">
      <c r="K68" s="12" t="s">
        <v>135</v>
      </c>
      <c r="L68" s="14" t="s">
        <v>134</v>
      </c>
      <c r="M68" t="str">
        <f t="shared" si="2"/>
        <v>75: Veterinary activities</v>
      </c>
    </row>
    <row r="69" spans="11:13">
      <c r="K69" s="12" t="s">
        <v>136</v>
      </c>
      <c r="L69" s="14" t="s">
        <v>137</v>
      </c>
      <c r="M69" t="str">
        <f t="shared" si="2"/>
        <v>77: Rental and leasing activities</v>
      </c>
    </row>
    <row r="70" spans="11:13">
      <c r="K70" s="12" t="s">
        <v>143</v>
      </c>
      <c r="L70" s="14" t="s">
        <v>138</v>
      </c>
      <c r="M70" t="str">
        <f t="shared" si="2"/>
        <v>78: Employment activities</v>
      </c>
    </row>
    <row r="71" spans="11:13">
      <c r="K71" s="12" t="s">
        <v>144</v>
      </c>
      <c r="L71" s="14" t="s">
        <v>139</v>
      </c>
      <c r="M71" t="str">
        <f t="shared" si="2"/>
        <v>79: Travel agency, tour operator, reservation service and related activities</v>
      </c>
    </row>
    <row r="72" spans="11:13">
      <c r="K72" s="12" t="s">
        <v>145</v>
      </c>
      <c r="L72" s="14" t="s">
        <v>140</v>
      </c>
      <c r="M72" t="str">
        <f t="shared" si="2"/>
        <v>80: Security and investigation activities</v>
      </c>
    </row>
    <row r="73" spans="11:13">
      <c r="K73" s="12" t="s">
        <v>146</v>
      </c>
      <c r="L73" s="14" t="s">
        <v>141</v>
      </c>
      <c r="M73" t="str">
        <f t="shared" si="2"/>
        <v>81: Services to buildings and landscape activities</v>
      </c>
    </row>
    <row r="74" spans="11:13">
      <c r="K74" s="12" t="s">
        <v>147</v>
      </c>
      <c r="L74" s="14" t="s">
        <v>142</v>
      </c>
      <c r="M74" t="str">
        <f t="shared" si="2"/>
        <v>82: Office administrative, office support and other business support activities</v>
      </c>
    </row>
    <row r="75" spans="11:13">
      <c r="K75" s="12" t="s">
        <v>149</v>
      </c>
      <c r="L75" s="14" t="s">
        <v>148</v>
      </c>
      <c r="M75" t="str">
        <f t="shared" si="2"/>
        <v>84: Public administration and defence; compulsory social security</v>
      </c>
    </row>
    <row r="76" spans="11:13">
      <c r="K76" s="12" t="s">
        <v>151</v>
      </c>
      <c r="L76" s="14" t="s">
        <v>150</v>
      </c>
      <c r="M76" t="str">
        <f t="shared" si="2"/>
        <v>85: Education</v>
      </c>
    </row>
    <row r="77" spans="11:13">
      <c r="K77" s="12" t="s">
        <v>153</v>
      </c>
      <c r="L77" s="14" t="s">
        <v>152</v>
      </c>
      <c r="M77" t="str">
        <f t="shared" si="2"/>
        <v>86: Human health activities</v>
      </c>
    </row>
    <row r="78" spans="11:13">
      <c r="K78" s="12" t="s">
        <v>156</v>
      </c>
      <c r="L78" s="14" t="s">
        <v>154</v>
      </c>
      <c r="M78" t="str">
        <f t="shared" si="2"/>
        <v>87: Residential care activities</v>
      </c>
    </row>
    <row r="79" spans="11:13">
      <c r="K79" s="12" t="s">
        <v>157</v>
      </c>
      <c r="L79" s="14" t="s">
        <v>155</v>
      </c>
      <c r="M79" t="str">
        <f t="shared" si="2"/>
        <v>88: Social work activities without accommodation</v>
      </c>
    </row>
    <row r="80" spans="11:13">
      <c r="K80" s="12" t="s">
        <v>158</v>
      </c>
      <c r="L80" s="14" t="s">
        <v>162</v>
      </c>
      <c r="M80" t="str">
        <f t="shared" si="2"/>
        <v>90: Creative, arts and entertainment activities</v>
      </c>
    </row>
    <row r="81" spans="11:13">
      <c r="K81" s="12" t="s">
        <v>159</v>
      </c>
      <c r="L81" s="14" t="s">
        <v>163</v>
      </c>
      <c r="M81" t="str">
        <f t="shared" si="2"/>
        <v>91: Libraries, archives, museums and other cultural activities</v>
      </c>
    </row>
    <row r="82" spans="11:13">
      <c r="K82" s="12" t="s">
        <v>160</v>
      </c>
      <c r="L82" s="14" t="s">
        <v>164</v>
      </c>
      <c r="M82" t="str">
        <f t="shared" si="2"/>
        <v>92: Gambling and betting activities</v>
      </c>
    </row>
    <row r="83" spans="11:13">
      <c r="K83" s="12" t="s">
        <v>161</v>
      </c>
      <c r="L83" s="14" t="s">
        <v>165</v>
      </c>
      <c r="M83" t="str">
        <f t="shared" si="2"/>
        <v>93: Sports activities and amusement and recreation activities</v>
      </c>
    </row>
    <row r="84" spans="11:13">
      <c r="K84" s="12" t="s">
        <v>167</v>
      </c>
      <c r="L84" s="14" t="s">
        <v>166</v>
      </c>
      <c r="M84" t="str">
        <f t="shared" si="2"/>
        <v>94: Activities of membership organizations</v>
      </c>
    </row>
    <row r="85" spans="11:13">
      <c r="K85" s="12" t="s">
        <v>168</v>
      </c>
      <c r="L85" s="14" t="s">
        <v>170</v>
      </c>
      <c r="M85" t="str">
        <f t="shared" si="2"/>
        <v>95: Repair of computers and personal and household goods</v>
      </c>
    </row>
    <row r="86" spans="11:13">
      <c r="K86" s="12" t="s">
        <v>169</v>
      </c>
      <c r="L86" s="14" t="s">
        <v>171</v>
      </c>
      <c r="M86" t="str">
        <f t="shared" si="2"/>
        <v>96: Other personal service activities</v>
      </c>
    </row>
  </sheetData>
  <sheetProtection password="CF7A" sheet="1" objects="1" scenarios="1" selectLockedCell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codeName="Sheet1"/>
  <dimension ref="A1:C106"/>
  <sheetViews>
    <sheetView topLeftCell="A4" workbookViewId="0">
      <selection activeCell="D69" sqref="D69"/>
    </sheetView>
  </sheetViews>
  <sheetFormatPr defaultColWidth="12" defaultRowHeight="12.75"/>
  <cols>
    <col min="1" max="1" width="3.6640625" style="56" customWidth="1"/>
    <col min="2" max="2" width="83.6640625" style="57" customWidth="1"/>
  </cols>
  <sheetData>
    <row r="1" spans="1:3" s="65" customFormat="1">
      <c r="A1" s="64" t="s">
        <v>291</v>
      </c>
      <c r="B1" s="41"/>
      <c r="C1" s="42"/>
    </row>
    <row r="2" spans="1:3" ht="5.25" customHeight="1">
      <c r="A2" s="49"/>
      <c r="B2" s="14"/>
      <c r="C2" s="49"/>
    </row>
    <row r="3" spans="1:3">
      <c r="A3" s="50" t="s">
        <v>267</v>
      </c>
      <c r="B3" s="14"/>
      <c r="C3" s="49"/>
    </row>
    <row r="4" spans="1:3">
      <c r="A4" s="12" t="s">
        <v>6</v>
      </c>
      <c r="B4" s="6" t="s">
        <v>5</v>
      </c>
      <c r="C4" s="51"/>
    </row>
    <row r="5" spans="1:3">
      <c r="A5" s="12" t="s">
        <v>7</v>
      </c>
      <c r="B5" s="6" t="s">
        <v>4</v>
      </c>
      <c r="C5" s="51"/>
    </row>
    <row r="6" spans="1:3">
      <c r="A6" s="12" t="s">
        <v>9</v>
      </c>
      <c r="B6" s="6" t="s">
        <v>8</v>
      </c>
      <c r="C6" s="51"/>
    </row>
    <row r="7" spans="1:3">
      <c r="A7" s="52" t="s">
        <v>268</v>
      </c>
      <c r="B7" s="14"/>
      <c r="C7" s="53"/>
    </row>
    <row r="8" spans="1:3">
      <c r="A8" s="12" t="s">
        <v>11</v>
      </c>
      <c r="B8" s="6" t="s">
        <v>10</v>
      </c>
      <c r="C8" s="51"/>
    </row>
    <row r="9" spans="1:3">
      <c r="A9" s="12" t="s">
        <v>15</v>
      </c>
      <c r="B9" s="6" t="s">
        <v>12</v>
      </c>
      <c r="C9" s="51"/>
    </row>
    <row r="10" spans="1:3">
      <c r="A10" s="12" t="s">
        <v>16</v>
      </c>
      <c r="B10" s="6" t="s">
        <v>13</v>
      </c>
      <c r="C10" s="51"/>
    </row>
    <row r="11" spans="1:3">
      <c r="A11" s="12" t="s">
        <v>17</v>
      </c>
      <c r="B11" s="6" t="s">
        <v>14</v>
      </c>
      <c r="C11" s="51"/>
    </row>
    <row r="12" spans="1:3">
      <c r="A12" s="12" t="s">
        <v>22</v>
      </c>
      <c r="B12" s="6" t="s">
        <v>18</v>
      </c>
      <c r="C12" s="51"/>
    </row>
    <row r="13" spans="1:3">
      <c r="A13" s="52" t="s">
        <v>269</v>
      </c>
      <c r="B13" s="14"/>
      <c r="C13" s="53"/>
    </row>
    <row r="14" spans="1:3">
      <c r="A14" s="12">
        <v>10</v>
      </c>
      <c r="B14" s="6" t="s">
        <v>19</v>
      </c>
      <c r="C14" s="51"/>
    </row>
    <row r="15" spans="1:3">
      <c r="A15" s="12" t="s">
        <v>23</v>
      </c>
      <c r="B15" s="6" t="s">
        <v>20</v>
      </c>
      <c r="C15" s="51"/>
    </row>
    <row r="16" spans="1:3">
      <c r="A16" s="12" t="s">
        <v>24</v>
      </c>
      <c r="B16" s="6" t="s">
        <v>21</v>
      </c>
      <c r="C16" s="51"/>
    </row>
    <row r="17" spans="1:3">
      <c r="A17" s="12" t="s">
        <v>25</v>
      </c>
      <c r="B17" s="6" t="s">
        <v>37</v>
      </c>
      <c r="C17" s="51"/>
    </row>
    <row r="18" spans="1:3">
      <c r="A18" s="12" t="s">
        <v>26</v>
      </c>
      <c r="B18" s="6" t="s">
        <v>38</v>
      </c>
      <c r="C18" s="51"/>
    </row>
    <row r="19" spans="1:3">
      <c r="A19" s="12" t="s">
        <v>27</v>
      </c>
      <c r="B19" s="6" t="s">
        <v>39</v>
      </c>
      <c r="C19" s="51"/>
    </row>
    <row r="20" spans="1:3" ht="24">
      <c r="A20" s="12" t="s">
        <v>28</v>
      </c>
      <c r="B20" s="6" t="s">
        <v>41</v>
      </c>
      <c r="C20" s="51"/>
    </row>
    <row r="21" spans="1:3">
      <c r="A21" s="12" t="s">
        <v>29</v>
      </c>
      <c r="B21" s="6" t="s">
        <v>40</v>
      </c>
      <c r="C21" s="51"/>
    </row>
    <row r="22" spans="1:3">
      <c r="A22" s="12" t="s">
        <v>30</v>
      </c>
      <c r="B22" s="6" t="s">
        <v>42</v>
      </c>
      <c r="C22" s="51"/>
    </row>
    <row r="23" spans="1:3">
      <c r="A23" s="12" t="s">
        <v>31</v>
      </c>
      <c r="B23" s="6" t="s">
        <v>43</v>
      </c>
      <c r="C23" s="51"/>
    </row>
    <row r="24" spans="1:3">
      <c r="A24" s="12" t="s">
        <v>32</v>
      </c>
      <c r="B24" s="6" t="s">
        <v>44</v>
      </c>
      <c r="C24" s="51"/>
    </row>
    <row r="25" spans="1:3">
      <c r="A25" s="12" t="s">
        <v>33</v>
      </c>
      <c r="B25" s="6" t="s">
        <v>45</v>
      </c>
      <c r="C25" s="51"/>
    </row>
    <row r="26" spans="1:3">
      <c r="A26" s="12" t="s">
        <v>34</v>
      </c>
      <c r="B26" s="6" t="s">
        <v>46</v>
      </c>
      <c r="C26" s="51"/>
    </row>
    <row r="27" spans="1:3">
      <c r="A27" s="12" t="s">
        <v>35</v>
      </c>
      <c r="B27" s="6" t="s">
        <v>47</v>
      </c>
      <c r="C27" s="51"/>
    </row>
    <row r="28" spans="1:3">
      <c r="A28" s="12" t="s">
        <v>36</v>
      </c>
      <c r="B28" s="6" t="s">
        <v>48</v>
      </c>
      <c r="C28" s="51"/>
    </row>
    <row r="29" spans="1:3">
      <c r="A29" s="12" t="s">
        <v>49</v>
      </c>
      <c r="B29" s="6" t="s">
        <v>51</v>
      </c>
      <c r="C29" s="51"/>
    </row>
    <row r="30" spans="1:3">
      <c r="A30" s="12" t="s">
        <v>50</v>
      </c>
      <c r="B30" s="6" t="s">
        <v>52</v>
      </c>
      <c r="C30" s="51"/>
    </row>
    <row r="31" spans="1:3">
      <c r="A31" s="12" t="s">
        <v>56</v>
      </c>
      <c r="B31" s="6" t="s">
        <v>53</v>
      </c>
      <c r="C31" s="51"/>
    </row>
    <row r="32" spans="1:3">
      <c r="A32" s="12" t="s">
        <v>57</v>
      </c>
      <c r="B32" s="6" t="s">
        <v>54</v>
      </c>
      <c r="C32" s="51"/>
    </row>
    <row r="33" spans="1:3">
      <c r="A33" s="12" t="s">
        <v>58</v>
      </c>
      <c r="B33" s="6" t="s">
        <v>55</v>
      </c>
      <c r="C33" s="51"/>
    </row>
    <row r="34" spans="1:3">
      <c r="A34" s="12" t="s">
        <v>59</v>
      </c>
      <c r="B34" s="6" t="s">
        <v>60</v>
      </c>
      <c r="C34" s="51"/>
    </row>
    <row r="35" spans="1:3">
      <c r="A35" s="12" t="s">
        <v>64</v>
      </c>
      <c r="B35" s="6" t="s">
        <v>61</v>
      </c>
      <c r="C35" s="51"/>
    </row>
    <row r="36" spans="1:3">
      <c r="A36" s="12" t="s">
        <v>65</v>
      </c>
      <c r="B36" s="6" t="s">
        <v>62</v>
      </c>
      <c r="C36" s="51"/>
    </row>
    <row r="37" spans="1:3">
      <c r="A37" s="12" t="s">
        <v>66</v>
      </c>
      <c r="B37" s="6" t="s">
        <v>63</v>
      </c>
      <c r="C37" s="51"/>
    </row>
    <row r="38" spans="1:3">
      <c r="A38" s="52" t="s">
        <v>67</v>
      </c>
      <c r="B38" s="14"/>
      <c r="C38" s="53"/>
    </row>
    <row r="39" spans="1:3">
      <c r="A39" s="12" t="s">
        <v>69</v>
      </c>
      <c r="B39" s="6" t="s">
        <v>67</v>
      </c>
      <c r="C39" s="51"/>
    </row>
    <row r="40" spans="1:3" ht="12.75" customHeight="1">
      <c r="A40" s="336" t="s">
        <v>270</v>
      </c>
      <c r="B40" s="336"/>
      <c r="C40" s="54"/>
    </row>
    <row r="41" spans="1:3">
      <c r="A41" s="12" t="s">
        <v>70</v>
      </c>
      <c r="B41" s="6" t="s">
        <v>68</v>
      </c>
      <c r="C41" s="51"/>
    </row>
    <row r="42" spans="1:3">
      <c r="A42" s="12" t="s">
        <v>74</v>
      </c>
      <c r="B42" s="6" t="s">
        <v>71</v>
      </c>
      <c r="C42" s="51"/>
    </row>
    <row r="43" spans="1:3">
      <c r="A43" s="12" t="s">
        <v>75</v>
      </c>
      <c r="B43" s="6" t="s">
        <v>72</v>
      </c>
      <c r="C43" s="51"/>
    </row>
    <row r="44" spans="1:3">
      <c r="A44" s="12" t="s">
        <v>76</v>
      </c>
      <c r="B44" s="6" t="s">
        <v>73</v>
      </c>
      <c r="C44" s="51"/>
    </row>
    <row r="45" spans="1:3">
      <c r="A45" s="52" t="s">
        <v>271</v>
      </c>
      <c r="B45" s="14"/>
      <c r="C45" s="53"/>
    </row>
    <row r="46" spans="1:3">
      <c r="A46" s="12" t="s">
        <v>77</v>
      </c>
      <c r="B46" s="6" t="s">
        <v>80</v>
      </c>
      <c r="C46" s="51"/>
    </row>
    <row r="47" spans="1:3">
      <c r="A47" s="12" t="s">
        <v>78</v>
      </c>
      <c r="B47" s="6" t="s">
        <v>81</v>
      </c>
      <c r="C47" s="51"/>
    </row>
    <row r="48" spans="1:3">
      <c r="A48" s="12" t="s">
        <v>79</v>
      </c>
      <c r="B48" s="6" t="s">
        <v>82</v>
      </c>
      <c r="C48" s="51"/>
    </row>
    <row r="49" spans="1:3">
      <c r="A49" s="52" t="s">
        <v>272</v>
      </c>
      <c r="B49" s="14"/>
      <c r="C49" s="53"/>
    </row>
    <row r="50" spans="1:3">
      <c r="A50" s="12" t="s">
        <v>84</v>
      </c>
      <c r="B50" s="6" t="s">
        <v>83</v>
      </c>
      <c r="C50" s="51"/>
    </row>
    <row r="51" spans="1:3">
      <c r="A51" s="12" t="s">
        <v>87</v>
      </c>
      <c r="B51" s="6" t="s">
        <v>85</v>
      </c>
      <c r="C51" s="51"/>
    </row>
    <row r="52" spans="1:3">
      <c r="A52" s="12" t="s">
        <v>88</v>
      </c>
      <c r="B52" s="6" t="s">
        <v>86</v>
      </c>
      <c r="C52" s="51"/>
    </row>
    <row r="53" spans="1:3">
      <c r="A53" s="52" t="s">
        <v>273</v>
      </c>
      <c r="B53" s="14"/>
    </row>
    <row r="54" spans="1:3">
      <c r="A54" s="12" t="s">
        <v>89</v>
      </c>
      <c r="B54" s="14" t="s">
        <v>93</v>
      </c>
    </row>
    <row r="55" spans="1:3">
      <c r="A55" s="12" t="s">
        <v>90</v>
      </c>
      <c r="B55" s="14" t="s">
        <v>94</v>
      </c>
    </row>
    <row r="56" spans="1:3">
      <c r="A56" s="12" t="s">
        <v>91</v>
      </c>
      <c r="B56" s="14" t="s">
        <v>95</v>
      </c>
    </row>
    <row r="57" spans="1:3">
      <c r="A57" s="12" t="s">
        <v>92</v>
      </c>
      <c r="B57" s="14" t="s">
        <v>96</v>
      </c>
    </row>
    <row r="58" spans="1:3">
      <c r="A58" s="12" t="s">
        <v>98</v>
      </c>
      <c r="B58" s="14" t="s">
        <v>97</v>
      </c>
    </row>
    <row r="59" spans="1:3">
      <c r="A59" s="52" t="s">
        <v>274</v>
      </c>
      <c r="B59" s="14"/>
    </row>
    <row r="60" spans="1:3">
      <c r="A60" s="12" t="s">
        <v>101</v>
      </c>
      <c r="B60" s="14" t="s">
        <v>99</v>
      </c>
    </row>
    <row r="61" spans="1:3">
      <c r="A61" s="12" t="s">
        <v>102</v>
      </c>
      <c r="B61" s="14" t="s">
        <v>100</v>
      </c>
    </row>
    <row r="62" spans="1:3">
      <c r="A62" s="52" t="s">
        <v>275</v>
      </c>
      <c r="B62" s="14"/>
    </row>
    <row r="63" spans="1:3">
      <c r="A63" s="12" t="s">
        <v>103</v>
      </c>
      <c r="B63" s="14" t="s">
        <v>105</v>
      </c>
    </row>
    <row r="64" spans="1:3" ht="24">
      <c r="A64" s="12" t="s">
        <v>104</v>
      </c>
      <c r="B64" s="14" t="s">
        <v>106</v>
      </c>
    </row>
    <row r="65" spans="1:2">
      <c r="A65" s="12" t="s">
        <v>107</v>
      </c>
      <c r="B65" s="14" t="s">
        <v>112</v>
      </c>
    </row>
    <row r="66" spans="1:2">
      <c r="A66" s="12" t="s">
        <v>108</v>
      </c>
      <c r="B66" s="14" t="s">
        <v>113</v>
      </c>
    </row>
    <row r="67" spans="1:2">
      <c r="A67" s="12" t="s">
        <v>109</v>
      </c>
      <c r="B67" s="14" t="s">
        <v>114</v>
      </c>
    </row>
    <row r="68" spans="1:2">
      <c r="A68" s="12" t="s">
        <v>110</v>
      </c>
      <c r="B68" s="14" t="s">
        <v>115</v>
      </c>
    </row>
    <row r="69" spans="1:2">
      <c r="A69" s="52" t="s">
        <v>276</v>
      </c>
      <c r="B69" s="14"/>
    </row>
    <row r="70" spans="1:2">
      <c r="A70" s="12" t="s">
        <v>111</v>
      </c>
      <c r="B70" s="14" t="s">
        <v>117</v>
      </c>
    </row>
    <row r="71" spans="1:2">
      <c r="A71" s="12" t="s">
        <v>116</v>
      </c>
      <c r="B71" s="14" t="s">
        <v>118</v>
      </c>
    </row>
    <row r="72" spans="1:2">
      <c r="A72" s="12">
        <v>66</v>
      </c>
      <c r="B72" s="14" t="s">
        <v>119</v>
      </c>
    </row>
    <row r="73" spans="1:2">
      <c r="A73" s="52" t="s">
        <v>120</v>
      </c>
      <c r="B73" s="14"/>
    </row>
    <row r="74" spans="1:2">
      <c r="A74" s="12" t="s">
        <v>121</v>
      </c>
      <c r="B74" s="14" t="s">
        <v>120</v>
      </c>
    </row>
    <row r="75" spans="1:2">
      <c r="A75" s="52" t="s">
        <v>277</v>
      </c>
      <c r="B75" s="14"/>
    </row>
    <row r="76" spans="1:2">
      <c r="A76" s="12" t="s">
        <v>122</v>
      </c>
      <c r="B76" s="14" t="s">
        <v>127</v>
      </c>
    </row>
    <row r="77" spans="1:2">
      <c r="A77" s="12" t="s">
        <v>123</v>
      </c>
      <c r="B77" s="14" t="s">
        <v>128</v>
      </c>
    </row>
    <row r="78" spans="1:2">
      <c r="A78" s="12" t="s">
        <v>124</v>
      </c>
      <c r="B78" s="14" t="s">
        <v>129</v>
      </c>
    </row>
    <row r="79" spans="1:2">
      <c r="A79" s="12" t="s">
        <v>125</v>
      </c>
      <c r="B79" s="14" t="s">
        <v>130</v>
      </c>
    </row>
    <row r="80" spans="1:2">
      <c r="A80" s="12" t="s">
        <v>126</v>
      </c>
      <c r="B80" s="14" t="s">
        <v>131</v>
      </c>
    </row>
    <row r="81" spans="1:2">
      <c r="A81" s="12" t="s">
        <v>133</v>
      </c>
      <c r="B81" s="14" t="s">
        <v>132</v>
      </c>
    </row>
    <row r="82" spans="1:2">
      <c r="A82" s="12" t="s">
        <v>135</v>
      </c>
      <c r="B82" s="14" t="s">
        <v>134</v>
      </c>
    </row>
    <row r="83" spans="1:2">
      <c r="A83" s="52" t="s">
        <v>278</v>
      </c>
      <c r="B83" s="14"/>
    </row>
    <row r="84" spans="1:2">
      <c r="A84" s="12" t="s">
        <v>136</v>
      </c>
      <c r="B84" s="14" t="s">
        <v>137</v>
      </c>
    </row>
    <row r="85" spans="1:2">
      <c r="A85" s="12" t="s">
        <v>143</v>
      </c>
      <c r="B85" s="14" t="s">
        <v>138</v>
      </c>
    </row>
    <row r="86" spans="1:2">
      <c r="A86" s="12" t="s">
        <v>144</v>
      </c>
      <c r="B86" s="14" t="s">
        <v>139</v>
      </c>
    </row>
    <row r="87" spans="1:2">
      <c r="A87" s="12" t="s">
        <v>145</v>
      </c>
      <c r="B87" s="14" t="s">
        <v>140</v>
      </c>
    </row>
    <row r="88" spans="1:2">
      <c r="A88" s="12" t="s">
        <v>146</v>
      </c>
      <c r="B88" s="14" t="s">
        <v>141</v>
      </c>
    </row>
    <row r="89" spans="1:2">
      <c r="A89" s="12" t="s">
        <v>147</v>
      </c>
      <c r="B89" s="14" t="s">
        <v>142</v>
      </c>
    </row>
    <row r="90" spans="1:2">
      <c r="A90" s="55" t="s">
        <v>148</v>
      </c>
      <c r="B90" s="14"/>
    </row>
    <row r="91" spans="1:2">
      <c r="A91" s="12" t="s">
        <v>149</v>
      </c>
      <c r="B91" s="14" t="s">
        <v>148</v>
      </c>
    </row>
    <row r="92" spans="1:2">
      <c r="A92" s="52" t="s">
        <v>150</v>
      </c>
      <c r="B92" s="14"/>
    </row>
    <row r="93" spans="1:2">
      <c r="A93" s="12" t="s">
        <v>151</v>
      </c>
      <c r="B93" s="14" t="s">
        <v>150</v>
      </c>
    </row>
    <row r="94" spans="1:2">
      <c r="A94" s="52" t="s">
        <v>279</v>
      </c>
      <c r="B94" s="14"/>
    </row>
    <row r="95" spans="1:2">
      <c r="A95" s="12" t="s">
        <v>153</v>
      </c>
      <c r="B95" s="14" t="s">
        <v>152</v>
      </c>
    </row>
    <row r="96" spans="1:2">
      <c r="A96" s="12" t="s">
        <v>156</v>
      </c>
      <c r="B96" s="14" t="s">
        <v>154</v>
      </c>
    </row>
    <row r="97" spans="1:2">
      <c r="A97" s="12" t="s">
        <v>157</v>
      </c>
      <c r="B97" s="14" t="s">
        <v>155</v>
      </c>
    </row>
    <row r="98" spans="1:2">
      <c r="A98" s="52" t="s">
        <v>280</v>
      </c>
      <c r="B98" s="14"/>
    </row>
    <row r="99" spans="1:2">
      <c r="A99" s="12" t="s">
        <v>158</v>
      </c>
      <c r="B99" s="14" t="s">
        <v>162</v>
      </c>
    </row>
    <row r="100" spans="1:2">
      <c r="A100" s="12" t="s">
        <v>159</v>
      </c>
      <c r="B100" s="14" t="s">
        <v>163</v>
      </c>
    </row>
    <row r="101" spans="1:2">
      <c r="A101" s="12" t="s">
        <v>160</v>
      </c>
      <c r="B101" s="14" t="s">
        <v>164</v>
      </c>
    </row>
    <row r="102" spans="1:2">
      <c r="A102" s="12" t="s">
        <v>161</v>
      </c>
      <c r="B102" s="14" t="s">
        <v>165</v>
      </c>
    </row>
    <row r="103" spans="1:2">
      <c r="A103" s="52" t="s">
        <v>281</v>
      </c>
      <c r="B103" s="14"/>
    </row>
    <row r="104" spans="1:2">
      <c r="A104" s="12" t="s">
        <v>167</v>
      </c>
      <c r="B104" s="14" t="s">
        <v>166</v>
      </c>
    </row>
    <row r="105" spans="1:2">
      <c r="A105" s="12" t="s">
        <v>168</v>
      </c>
      <c r="B105" s="14" t="s">
        <v>170</v>
      </c>
    </row>
    <row r="106" spans="1:2">
      <c r="A106" s="12" t="s">
        <v>169</v>
      </c>
      <c r="B106" s="14" t="s">
        <v>171</v>
      </c>
    </row>
  </sheetData>
  <sheetProtection password="CF7A" sheet="1" objects="1" scenarios="1"/>
  <mergeCells count="1">
    <mergeCell ref="A40:B40"/>
  </mergeCells>
  <pageMargins left="0.7" right="0.7" top="0.75" bottom="0.75" header="0.3" footer="0.3"/>
  <pageSetup paperSize="9"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Identification</vt:lpstr>
      <vt:lpstr>Characteristics</vt:lpstr>
      <vt:lpstr>Equity</vt:lpstr>
      <vt:lpstr>Debt instruments</vt:lpstr>
      <vt:lpstr>METADATA</vt:lpstr>
      <vt:lpstr>Activities</vt:lpstr>
      <vt:lpstr>ENDDDATE</vt:lpstr>
      <vt:lpstr>FISCALYEAR</vt:lpstr>
      <vt:lpstr>STARTDATE</vt:lpstr>
    </vt:vector>
  </TitlesOfParts>
  <Company>International Monetary Fund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dc:creator>
  <cp:lastModifiedBy>slin</cp:lastModifiedBy>
  <cp:lastPrinted>2019-07-08T05:09:59Z</cp:lastPrinted>
  <dcterms:created xsi:type="dcterms:W3CDTF">2006-08-22T01:15:48Z</dcterms:created>
  <dcterms:modified xsi:type="dcterms:W3CDTF">2020-07-07T04:47:31Z</dcterms:modified>
</cp:coreProperties>
</file>